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308"/>
  </bookViews>
  <sheets>
    <sheet name="补助类" sheetId="5" r:id="rId1"/>
    <sheet name="Sheet1" sheetId="7" r:id="rId2"/>
  </sheets>
  <definedNames>
    <definedName name="_xlnm.Print_Titles" localSheetId="0">补助类!$1:$2</definedName>
  </definedNames>
  <calcPr calcId="144525"/>
</workbook>
</file>

<file path=xl/sharedStrings.xml><?xml version="1.0" encoding="utf-8"?>
<sst xmlns="http://schemas.openxmlformats.org/spreadsheetml/2006/main" count="151" uniqueCount="141">
  <si>
    <t>2017年工业发展专项资金绩效评价评分表</t>
  </si>
  <si>
    <t>一级指标</t>
  </si>
  <si>
    <t>二级指标</t>
  </si>
  <si>
    <t>三级指标</t>
  </si>
  <si>
    <t>指标解释</t>
  </si>
  <si>
    <t>分值</t>
  </si>
  <si>
    <t>评分说明</t>
  </si>
  <si>
    <t>评价要点</t>
  </si>
  <si>
    <t>得分</t>
  </si>
  <si>
    <t>说明</t>
  </si>
  <si>
    <t>项目投入（20分）</t>
  </si>
  <si>
    <t>项目立项</t>
  </si>
  <si>
    <t>项目立项规范性</t>
  </si>
  <si>
    <t>项目申请、设立过程是否符合相关要求，用以反映和考核项目立项的规范情况。</t>
  </si>
  <si>
    <r>
      <rPr>
        <sz val="11"/>
        <rFont val="Calibri"/>
        <charset val="134"/>
      </rPr>
      <t>①</t>
    </r>
    <r>
      <rPr>
        <sz val="11"/>
        <rFont val="宋体"/>
        <charset val="134"/>
      </rPr>
      <t>是否具有项目设立文件依据</t>
    </r>
    <r>
      <rPr>
        <sz val="11"/>
        <rFont val="Calibri"/>
        <charset val="134"/>
      </rPr>
      <t>②</t>
    </r>
    <r>
      <rPr>
        <sz val="11"/>
        <rFont val="宋体"/>
        <charset val="134"/>
      </rPr>
      <t>是否开展可行性研究、论证、风险评估及集体决策</t>
    </r>
    <r>
      <rPr>
        <sz val="11"/>
        <rFont val="Calibri"/>
        <charset val="134"/>
      </rPr>
      <t>③</t>
    </r>
    <r>
      <rPr>
        <sz val="11"/>
        <rFont val="宋体"/>
        <charset val="134"/>
      </rPr>
      <t>项目实施对象判定标准的公平合理性</t>
    </r>
    <r>
      <rPr>
        <sz val="11"/>
        <rFont val="Calibri"/>
        <charset val="134"/>
      </rPr>
      <t>④</t>
    </r>
    <r>
      <rPr>
        <sz val="11"/>
        <rFont val="宋体"/>
        <charset val="134"/>
      </rPr>
      <t>补助标准与补助方式合理性</t>
    </r>
  </si>
  <si>
    <t>项目申报程序完善、合规、有立项批复及补助资金文件。</t>
  </si>
  <si>
    <t>立项文件《重庆市铜梁区人民政府办公室关于印发铜梁区工业发展专项资金暂行管理办法（修订稿）的通知》（铜府办〔2017〕15号），该项目无需可行性研究报告。</t>
  </si>
  <si>
    <t>绩效目标合理性</t>
  </si>
  <si>
    <t>项目所设定的绩效目标是否依据充分，是否符合客观实际，用以反映和考核项目绩效目标与项目实施的相符情况。</t>
  </si>
  <si>
    <r>
      <rPr>
        <sz val="11"/>
        <rFont val="宋体"/>
        <charset val="134"/>
        <scheme val="minor"/>
      </rPr>
      <t>①是否编报绩效目标②项目符合相关法律法规、国民经济发展规划和党委政府决策</t>
    </r>
    <r>
      <rPr>
        <sz val="11"/>
        <rFont val="Calibri"/>
        <charset val="134"/>
      </rPr>
      <t>③</t>
    </r>
    <r>
      <rPr>
        <sz val="11"/>
        <rFont val="宋体"/>
        <charset val="134"/>
      </rPr>
      <t>实施项目是否与单位职责密切相关</t>
    </r>
    <r>
      <rPr>
        <sz val="11"/>
        <rFont val="Calibri"/>
        <charset val="134"/>
      </rPr>
      <t>④</t>
    </r>
    <r>
      <rPr>
        <sz val="11"/>
        <rFont val="宋体"/>
        <charset val="134"/>
      </rPr>
      <t>是否为促进事业发展所必需预期产出</t>
    </r>
    <r>
      <rPr>
        <sz val="11"/>
        <rFont val="宋体"/>
        <charset val="134"/>
        <scheme val="minor"/>
      </rPr>
      <t>⑤</t>
    </r>
    <r>
      <rPr>
        <sz val="11"/>
        <rFont val="宋体"/>
        <charset val="134"/>
      </rPr>
      <t>是否符合正常的业绩发展水平。</t>
    </r>
  </si>
  <si>
    <t>是否编报绩效目标，相关法律法规、政策文件、政府规划、部门计划、部门职能职责</t>
  </si>
  <si>
    <t>编制绩效目标、符合相关法律法规法规、国民经济发展规划和党委政府决策，但未能明确到各项目中去，扣2分。</t>
  </si>
  <si>
    <t>绩效指标明确性</t>
  </si>
  <si>
    <t>依据绩效目标设定的绩效指标是否清晰、细化、可衡量等，用以反映和考核项目绩效目标的明细化情况。</t>
  </si>
  <si>
    <r>
      <rPr>
        <sz val="11"/>
        <rFont val="Calibri"/>
        <charset val="134"/>
      </rPr>
      <t>①</t>
    </r>
    <r>
      <rPr>
        <sz val="11"/>
        <rFont val="宋体"/>
        <charset val="134"/>
      </rPr>
      <t>绩效指标是否为与项目密切相关的关键指标并设置全面</t>
    </r>
    <r>
      <rPr>
        <sz val="11"/>
        <rFont val="Calibri"/>
        <charset val="134"/>
      </rPr>
      <t>②</t>
    </r>
    <r>
      <rPr>
        <sz val="11"/>
        <rFont val="宋体"/>
        <charset val="134"/>
      </rPr>
      <t>是否通过清晰、可衡量的指标值予以体现</t>
    </r>
    <r>
      <rPr>
        <sz val="11"/>
        <rFont val="Calibri"/>
        <charset val="134"/>
      </rPr>
      <t>③</t>
    </r>
    <r>
      <rPr>
        <sz val="11"/>
        <rFont val="宋体"/>
        <charset val="134"/>
      </rPr>
      <t>设定指标值与投资额或资金量相匹配程度</t>
    </r>
    <r>
      <rPr>
        <sz val="11"/>
        <rFont val="Calibri"/>
        <charset val="134"/>
      </rPr>
      <t>④</t>
    </r>
    <r>
      <rPr>
        <sz val="11"/>
        <rFont val="宋体"/>
        <charset val="134"/>
      </rPr>
      <t>指标是否细化量化方便理解。</t>
    </r>
  </si>
  <si>
    <t>绩效目标申报表、工作计划及有关材料</t>
  </si>
  <si>
    <t>绩效指标与项目密切相关，关键指标不太全面，未能通过清晰、可衡量的指标予以体现，扣2分。</t>
  </si>
  <si>
    <t>资金落实</t>
  </si>
  <si>
    <t>预算执行率</t>
  </si>
  <si>
    <r>
      <rPr>
        <sz val="11"/>
        <rFont val="宋体"/>
        <charset val="134"/>
        <scheme val="minor"/>
      </rPr>
      <t>（实际到位资金/年初预算）</t>
    </r>
    <r>
      <rPr>
        <sz val="11"/>
        <rFont val="Arial"/>
        <charset val="134"/>
      </rPr>
      <t>×</t>
    </r>
    <r>
      <rPr>
        <sz val="11"/>
        <rFont val="宋体"/>
        <charset val="134"/>
        <scheme val="minor"/>
      </rPr>
      <t>100%</t>
    </r>
  </si>
  <si>
    <t>按预算执行率分档次确定分值</t>
  </si>
  <si>
    <t>本项目实际到位资金合计2,666.28万元；年初预算资金合计2,903.84万元。</t>
  </si>
  <si>
    <t>实际到位资金2,666.28万元与年初预算资金2,903.84万元差额237.56万元，实际到位为预算资金的92%，扣1分。</t>
  </si>
  <si>
    <t>执行及时率</t>
  </si>
  <si>
    <r>
      <rPr>
        <sz val="11"/>
        <rFont val="宋体"/>
        <charset val="134"/>
        <scheme val="minor"/>
      </rPr>
      <t>（及时到位资金/应到位资金）</t>
    </r>
    <r>
      <rPr>
        <sz val="11"/>
        <rFont val="Arial"/>
        <charset val="134"/>
      </rPr>
      <t>×</t>
    </r>
    <r>
      <rPr>
        <sz val="11"/>
        <rFont val="宋体"/>
        <charset val="134"/>
        <scheme val="minor"/>
      </rPr>
      <t>100%</t>
    </r>
  </si>
  <si>
    <t>按执行及时率分档次确定分值</t>
  </si>
  <si>
    <t>本项目实际到位资金合计2,666.28万元；应到位资金2,690.66万元。</t>
  </si>
  <si>
    <t>本项目实际到位资金合计2,666.28万元；应到位资金2,690.66万元，实际到位为应到位资金的99%，酌情扣0.5分。</t>
  </si>
  <si>
    <t>项目管理（20分）</t>
  </si>
  <si>
    <t>业务管理</t>
  </si>
  <si>
    <t>管理制度健全性</t>
  </si>
  <si>
    <t>项目相关业务管理制度是否健全</t>
  </si>
  <si>
    <t>①是否制定相应的业务管理制度②业务管理制度是否合法、合规、完整。</t>
  </si>
  <si>
    <t>项目实施单位业务管理制度是否健全，实施方案内容是否按照制度规定全面完整编制。</t>
  </si>
  <si>
    <t>该项目管理制度完善、合规、完整。</t>
  </si>
  <si>
    <t>制度执行有效性</t>
  </si>
  <si>
    <t>项目实施是否严格按制度要求进行管理</t>
  </si>
  <si>
    <t>①是否遵守相关法律法规和管理制度②项目调整及支出调整手续是否完备③项目合同、验收报告、技术鉴定等资料是否齐全并及时归档④项目公示情况⑤补助金的发放方式及程序是否规范</t>
  </si>
  <si>
    <t>项目实施过程中是否严格按照管理制度要求执行。</t>
  </si>
  <si>
    <t>该项目在实施过程中制度执行力不够，扣2分。</t>
  </si>
  <si>
    <t>项目质量可控性</t>
  </si>
  <si>
    <t>项目实施单位是否为达到项目质量要求采取了必要的措施</t>
  </si>
  <si>
    <t>①实施对象是否符合判定标准②是否严格按规定补助标准、补助方式执行。</t>
  </si>
  <si>
    <t>为确保项目质量，实施对象严格按实施方案补助标准、补助方式执行。</t>
  </si>
  <si>
    <t>功勋企业家评定未严格按实施方案进行。</t>
  </si>
  <si>
    <t>过程管理</t>
  </si>
  <si>
    <t>是否加强项目过程管理</t>
  </si>
  <si>
    <t>①是否开展项目日常监管</t>
  </si>
  <si>
    <t>无日常监管资料</t>
  </si>
  <si>
    <t>项目过程中实施单位联合各部分进行日常监管，并保持数据共享。</t>
  </si>
  <si>
    <t>财务管理</t>
  </si>
  <si>
    <t>项目单位财务制度是否健全</t>
  </si>
  <si>
    <t>①是否制定相应的项目资金管理办法②项目资金管理办法是否符合相关财务会计制度的规定</t>
  </si>
  <si>
    <t>项目实施单位的财务制度是否健全，用以反映和考核财务管理制度对资金规范、安全运行的保障情况。</t>
  </si>
  <si>
    <t>项目有资金管理制度或办法，有检查验收影像资料。</t>
  </si>
  <si>
    <t>资金使用合规性</t>
  </si>
  <si>
    <t>项目资金使用是否符合相关财务管理制度规定</t>
  </si>
  <si>
    <t>①是否符合国家财经法规和财务管理制度以及有关专项资金管理办法的规定②资金的拨付是否有完整的审批程序和手续③是否符合项目预算批复或合同规定的用途④是否存在截留、挤占、挪用、虚列支出等情况⑤资金拨付是否按进度并履行相应的审批程序和手续</t>
  </si>
  <si>
    <t>项目资金使用是否符合相关的财务管理制度规定，用以反映和考核项目资金的规范运行情况。</t>
  </si>
  <si>
    <t>资金拨付有完整的审批程序和手续，但会计账面未按补助明细严格区分，导致实际补助项目款项与账面存在差异。</t>
  </si>
  <si>
    <t>财务监控有效性</t>
  </si>
  <si>
    <t>项目单位是否为保障资金的安全、规范运行而采取了必要的内控监督措施。</t>
  </si>
  <si>
    <t xml:space="preserve">
①是否已制定或具有相应的内控机制②是否采取了相应的财务检查等必要的监控手段。</t>
  </si>
  <si>
    <t>项目实施单位是否为保障资金的安全、规范运行而采取了必要的监控措施，用以反映和考核项目实施单位对资金运行的控制情况。</t>
  </si>
  <si>
    <t>有监控措施，对或补助重复企业进行筛选重复补助项。</t>
  </si>
  <si>
    <t>项目产出</t>
  </si>
  <si>
    <t>产出指标（40）</t>
  </si>
  <si>
    <t>数量</t>
  </si>
  <si>
    <t>实际完成数量与年初设定目标值比较</t>
  </si>
  <si>
    <t>是否完成年初目标设定值，按完成程度赋分</t>
  </si>
  <si>
    <t>实际项目数/计划项目数，用以反映项目的总体完成情况。每降低5%扣1分。</t>
  </si>
  <si>
    <t>截止评价日各项目计划补助企业共230家，实际已补助210家，计算项目完成率91.30%，扣1.74分，下达任务后在实施过程中有3个项目放弃，酌情再扣0.5分。</t>
  </si>
  <si>
    <t>质量</t>
  </si>
  <si>
    <t>考核产出质量是否达标及达标产出数与实际完成数的比率</t>
  </si>
  <si>
    <t>①补助标准是否达标②注重达标产出数占实际完成数的比率</t>
  </si>
  <si>
    <t>以项目完成的质量达标产出数与实际产出数的比率，用以反映项目产出质量目标的实现程度。评价标准，95%-100%计10分，90%-95%计8分，90%-85%计5分，85%-80%计2分，小于80%计0分。</t>
  </si>
  <si>
    <t>已完成补助企业共210家，资料审核通过但补助资金未拨付企业共7家，现场评价平均为95分/个，由此计算质量达标率为91%，根据评价标准，本次扣2分，得8分。</t>
  </si>
  <si>
    <t>时效</t>
  </si>
  <si>
    <t>任务完成及时率</t>
  </si>
  <si>
    <t>是否在计划时间内完成，未按计划完成相应扣减分值</t>
  </si>
  <si>
    <t>以实际完成时间与计划完成时间的比率，用以反映和考核项目产出时效目标的实现程度。</t>
  </si>
  <si>
    <t>该项目无计划完成时间，截止评价日实际也未完成，根据项目具体情况酌情扣减2分，本项指标评价得分8分。</t>
  </si>
  <si>
    <t>成本</t>
  </si>
  <si>
    <t>考核成本节约率，成本节约率=[（计划成本-实际成本）/计划成本]×100%</t>
  </si>
  <si>
    <t>实际执行成本是否超计划成本</t>
  </si>
  <si>
    <t>以项目的实际成本与计划成本的差额占计划成本的比重，用以反映和考核项目成本预计的准确程度。评价要求，成本偏离度0%-10%计10分。</t>
  </si>
  <si>
    <t>本项目以实施方案的概算投资额与实际成本差额/概算投资额来计算成本偏离度。本项目以已完成项目补助企业210个来确认的成本偏离度为8.70%，根据评价要求，得分10分。</t>
  </si>
  <si>
    <t>项目效果</t>
  </si>
  <si>
    <t>效益指标（20）</t>
  </si>
  <si>
    <t>经济效益</t>
  </si>
  <si>
    <t>反映相关产出对经济发展带来的影响和效果,如“促进农民增收率”、“带动社会投资”</t>
  </si>
  <si>
    <t>项目实施对经济发展所带来的直接或间接影响情况。</t>
  </si>
  <si>
    <t>对经济发展所带来的直接或间接影响；降低工业企业快速发展的负债率；降低税费负担；增强中小企业发展壮大的决心。</t>
  </si>
  <si>
    <t>项目实施对铜梁区工业发展有较大的推动作用；项目实施对工业企业快速发展经济上有较大帮助；项目实施对降低工业企业的税费负担有较大作用；项目实施对中小型企业的发展，做大做强坚定信心奠定基础。</t>
  </si>
  <si>
    <t>社会效益</t>
  </si>
  <si>
    <t>反映相关产出对社会发展带来的影响和效果,如“提供就业岗位”、“医保覆盖率”</t>
  </si>
  <si>
    <t>项目实施对指保持城乡社会稳定，密切各级党委、政府与人民群众关系，推进农业现代化建设，达到民富国强的指标。</t>
  </si>
  <si>
    <t>履行社会责任与义务情况；促进农民工就业率；促进中小型企业健康稳定发展；密切各级党委、政府与企业的关系。</t>
  </si>
  <si>
    <t>项目实施对履行社会责任与义务有较大的作用；项目实施对农民工返乡就业有较大的作用；项目实施对中小型企业健康稳定发展有一定的作用；项目实施对密切各级党委、政府与企业之间关系有较大的作用。</t>
  </si>
  <si>
    <t>生态效益</t>
  </si>
  <si>
    <t>反映相关产出对自然环境带来的影响和效果,如“绿化率”、“空气质量优良天数”</t>
  </si>
  <si>
    <t>项目实施对生态环境所带来直接或间接影响情况</t>
  </si>
  <si>
    <t>对生态与环境的作用；减排各类污染物；对环境污染的治理、预防的作用；低碳经济与和谐宜居。</t>
  </si>
  <si>
    <t>项目实施对对生态与环境有较大的作用；项目实施对减排各类污染物有一定的作用，但还要进一步强化；项目实施对环境污染的治理、预防有一定的作用，但是工业企业发展壮大的同时要注意对环境污染的治理；项目实施对低碳经济与和谐宜居有较大的作用。</t>
  </si>
  <si>
    <t>可持续影响</t>
  </si>
  <si>
    <t>项目后续运行及成效发挥的可持续影响情况,如“项目持续发挥作用期限”、“年收入年均增幅”</t>
  </si>
  <si>
    <t>项目后续运行及成效发挥的可持续影响情况</t>
  </si>
  <si>
    <t>新的突破水平；创新的持续性能力；长期支撑性作用；年收入年均增幅。</t>
  </si>
  <si>
    <t>该项目实施后在新产品、新工艺、新技术、新应用的突破水平上有一定的作用，还有待对工业项目新的突破与提高；项目在自身的技术创新、管理创新、效益创新和服务创新的持续性能力上有一定的作用，还得进一步提高；项目实施对长期支撑性有较大的作用，项目实施对企业年收入年均增长有较大的推动作用。</t>
  </si>
  <si>
    <t>社会公众或服务对象满意度</t>
  </si>
  <si>
    <t>社会公众或服务对象对项目实施效果的满意程度。</t>
  </si>
  <si>
    <t>反映社会公众、服务对象或项目受益人对相关产出及其影响的认可程度</t>
  </si>
  <si>
    <t>项目实施的必要性；项目实施水平；群众对项目申报参与积极性和实施的企业美誉度和满意程度；媒体关注度和评价情况。</t>
  </si>
  <si>
    <t>通过问卷调查，项目实施是有必要的；项目实施对铜梁区的工业企业发展起到了带头作用；大部分企业对项目申报参与积极性较高，实施业主美誉度和满意程度较高；该项目仅通过区经济信息委员会通过企业QQ、微信等交流群进行宣传，未通过报社、网络等媒体进行宣传。</t>
  </si>
  <si>
    <t>合计</t>
  </si>
  <si>
    <t>项目名称</t>
  </si>
  <si>
    <t>计划补助金额（万元）</t>
  </si>
  <si>
    <t>账面实际补助金额（万元）</t>
  </si>
  <si>
    <t>表中实际补助金额
（万元）</t>
  </si>
  <si>
    <t>产值增幅</t>
  </si>
  <si>
    <t>第5批中有3万未拨</t>
  </si>
  <si>
    <t>税收增幅</t>
  </si>
  <si>
    <t>扩规上档</t>
  </si>
  <si>
    <t>其中扣除18万未第5批拨款；4家企业共20万已获市级奖励，取消区级；3家企业共6万元分别为环保手续不齐全、停产、搬迁，不能享受该补贴政策</t>
  </si>
  <si>
    <t>技术改造</t>
  </si>
  <si>
    <t>人才培训和工作经费</t>
  </si>
  <si>
    <t>明星企业</t>
  </si>
  <si>
    <t>领军企业</t>
  </si>
  <si>
    <t>功勋企业家奖励</t>
  </si>
  <si>
    <t>合   计</t>
  </si>
  <si>
    <t>合  计</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</si>
</sst>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宋体"/>
      <charset val="134"/>
      <scheme val="minor"/>
    </font>
    <font>
      <sz val="11"/>
      <name val="宋体"/>
      <charset val="134"/>
      <scheme val="minor"/>
    </font>
    <font>
      <sz val="20"/>
      <name val="宋体"/>
      <charset val="134"/>
      <scheme val="minor"/>
    </font>
    <font>
      <sz val="11"/>
      <name val="Calibri"/>
      <charset val="134"/>
    </font>
    <font>
      <sz val="11"/>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2"/>
      <name val="宋体"/>
      <charset val="134"/>
    </font>
    <font>
      <sz val="11"/>
      <color rgb="FF0061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9"/>
        <bgColor indexed="64"/>
      </patternFill>
    </fill>
    <fill>
      <patternFill patternType="solid">
        <fgColor theme="9" tint="0.799981688894314"/>
        <bgColor indexed="64"/>
      </patternFill>
    </fill>
    <fill>
      <patternFill patternType="solid">
        <fgColor rgb="FFFFCC99"/>
        <bgColor indexed="64"/>
      </patternFill>
    </fill>
    <fill>
      <patternFill patternType="solid">
        <fgColor theme="8"/>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5"/>
        <bgColor indexed="64"/>
      </patternFill>
    </fill>
    <fill>
      <patternFill patternType="solid">
        <fgColor theme="7"/>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2" borderId="0" applyNumberFormat="0" applyBorder="0" applyAlignment="0" applyProtection="0">
      <alignment vertical="center"/>
    </xf>
    <xf numFmtId="0" fontId="15" fillId="1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6" fillId="2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4" borderId="4" applyNumberFormat="0" applyFont="0" applyAlignment="0" applyProtection="0">
      <alignment vertical="center"/>
    </xf>
    <xf numFmtId="0" fontId="6" fillId="8"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3" applyNumberFormat="0" applyFill="0" applyAlignment="0" applyProtection="0">
      <alignment vertical="center"/>
    </xf>
    <xf numFmtId="0" fontId="11" fillId="0" borderId="3" applyNumberFormat="0" applyFill="0" applyAlignment="0" applyProtection="0">
      <alignment vertical="center"/>
    </xf>
    <xf numFmtId="0" fontId="6" fillId="4" borderId="0" applyNumberFormat="0" applyBorder="0" applyAlignment="0" applyProtection="0">
      <alignment vertical="center"/>
    </xf>
    <xf numFmtId="0" fontId="17" fillId="0" borderId="7" applyNumberFormat="0" applyFill="0" applyAlignment="0" applyProtection="0">
      <alignment vertical="center"/>
    </xf>
    <xf numFmtId="0" fontId="6" fillId="21" borderId="0" applyNumberFormat="0" applyBorder="0" applyAlignment="0" applyProtection="0">
      <alignment vertical="center"/>
    </xf>
    <xf numFmtId="0" fontId="14" fillId="7" borderId="5" applyNumberFormat="0" applyAlignment="0" applyProtection="0">
      <alignment vertical="center"/>
    </xf>
    <xf numFmtId="0" fontId="10" fillId="7" borderId="2" applyNumberFormat="0" applyAlignment="0" applyProtection="0">
      <alignment vertical="center"/>
    </xf>
    <xf numFmtId="0" fontId="16" fillId="20" borderId="6" applyNumberFormat="0" applyAlignment="0" applyProtection="0">
      <alignment vertical="center"/>
    </xf>
    <xf numFmtId="0" fontId="5" fillId="16" borderId="0" applyNumberFormat="0" applyBorder="0" applyAlignment="0" applyProtection="0">
      <alignment vertical="center"/>
    </xf>
    <xf numFmtId="0" fontId="6" fillId="30" borderId="0" applyNumberFormat="0" applyBorder="0" applyAlignment="0" applyProtection="0">
      <alignment vertical="center"/>
    </xf>
    <xf numFmtId="0" fontId="21" fillId="0" borderId="8" applyNumberFormat="0" applyFill="0" applyAlignment="0" applyProtection="0">
      <alignment vertical="center"/>
    </xf>
    <xf numFmtId="0" fontId="24" fillId="0" borderId="9" applyNumberFormat="0" applyFill="0" applyAlignment="0" applyProtection="0">
      <alignment vertical="center"/>
    </xf>
    <xf numFmtId="0" fontId="9" fillId="6" borderId="0" applyNumberFormat="0" applyBorder="0" applyAlignment="0" applyProtection="0">
      <alignment vertical="center"/>
    </xf>
    <xf numFmtId="0" fontId="20" fillId="25" borderId="0" applyNumberFormat="0" applyBorder="0" applyAlignment="0" applyProtection="0">
      <alignment vertical="center"/>
    </xf>
    <xf numFmtId="0" fontId="5" fillId="32" borderId="0" applyNumberFormat="0" applyBorder="0" applyAlignment="0" applyProtection="0">
      <alignment vertical="center"/>
    </xf>
    <xf numFmtId="0" fontId="6" fillId="29" borderId="0" applyNumberFormat="0" applyBorder="0" applyAlignment="0" applyProtection="0">
      <alignment vertical="center"/>
    </xf>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6" fillId="23" borderId="0" applyNumberFormat="0" applyBorder="0" applyAlignment="0" applyProtection="0">
      <alignment vertical="center"/>
    </xf>
    <xf numFmtId="0" fontId="6" fillId="31" borderId="0" applyNumberFormat="0" applyBorder="0" applyAlignment="0" applyProtection="0">
      <alignment vertical="center"/>
    </xf>
    <xf numFmtId="0" fontId="5" fillId="3" borderId="0" applyNumberFormat="0" applyBorder="0" applyAlignment="0" applyProtection="0">
      <alignment vertical="center"/>
    </xf>
    <xf numFmtId="0" fontId="5" fillId="12" borderId="0" applyNumberFormat="0" applyBorder="0" applyAlignment="0" applyProtection="0">
      <alignment vertical="center"/>
    </xf>
    <xf numFmtId="0" fontId="6" fillId="18" borderId="0" applyNumberFormat="0" applyBorder="0" applyAlignment="0" applyProtection="0">
      <alignment vertical="center"/>
    </xf>
    <xf numFmtId="0" fontId="5" fillId="11" borderId="0" applyNumberFormat="0" applyBorder="0" applyAlignment="0" applyProtection="0">
      <alignment vertical="center"/>
    </xf>
    <xf numFmtId="0" fontId="6" fillId="27" borderId="0" applyNumberFormat="0" applyBorder="0" applyAlignment="0" applyProtection="0">
      <alignment vertical="center"/>
    </xf>
    <xf numFmtId="0" fontId="6" fillId="15"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8" fillId="0" borderId="0">
      <alignment vertical="center"/>
    </xf>
  </cellStyleXfs>
  <cellXfs count="30">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43" fontId="0" fillId="0" borderId="0" xfId="0" applyNumberFormat="1" applyAlignment="1">
      <alignment horizontal="center" vertical="center"/>
    </xf>
    <xf numFmtId="0" fontId="0" fillId="0" borderId="1" xfId="0" applyBorder="1" applyAlignment="1">
      <alignment horizontal="center" vertical="center" wrapText="1"/>
    </xf>
    <xf numFmtId="43" fontId="0" fillId="0" borderId="1" xfId="0" applyNumberFormat="1" applyBorder="1" applyAlignment="1">
      <alignment horizontal="center" vertical="center" wrapText="1"/>
    </xf>
    <xf numFmtId="43" fontId="0" fillId="0" borderId="0" xfId="0" applyNumberFormat="1" applyAlignment="1">
      <alignment horizontal="center" vertical="center" wrapText="1"/>
    </xf>
    <xf numFmtId="0" fontId="0" fillId="0" borderId="1" xfId="0" applyBorder="1" applyAlignment="1">
      <alignment horizontal="center" vertical="center"/>
    </xf>
    <xf numFmtId="43" fontId="0" fillId="0" borderId="1" xfId="0" applyNumberFormat="1" applyBorder="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176" fontId="1" fillId="0" borderId="0" xfId="0" applyNumberFormat="1" applyFont="1" applyAlignment="1">
      <alignment horizontal="center" vertical="center" wrapText="1"/>
    </xf>
    <xf numFmtId="43" fontId="1" fillId="0" borderId="0" xfId="0" applyNumberFormat="1" applyFont="1" applyAlignment="1">
      <alignment vertical="center" wrapText="1"/>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43" fontId="2" fillId="0" borderId="0" xfId="0" applyNumberFormat="1" applyFont="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43"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1" fillId="0" borderId="1" xfId="0" applyFont="1" applyBorder="1" applyAlignment="1">
      <alignment horizontal="center" vertical="center"/>
    </xf>
    <xf numFmtId="43" fontId="1" fillId="0" borderId="1" xfId="0" applyNumberFormat="1"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tabSelected="1" workbookViewId="0">
      <selection activeCell="G3" sqref="G3"/>
    </sheetView>
  </sheetViews>
  <sheetFormatPr defaultColWidth="103" defaultRowHeight="47" customHeight="1"/>
  <cols>
    <col min="1" max="2" width="9.22222222222222" style="9" customWidth="1"/>
    <col min="3" max="3" width="10.3333333333333" style="10" customWidth="1"/>
    <col min="4" max="4" width="30.2222222222222" style="9" customWidth="1"/>
    <col min="5" max="5" width="7.77777777777778" style="11" customWidth="1"/>
    <col min="6" max="6" width="37" style="9" customWidth="1"/>
    <col min="7" max="7" width="35" style="9" customWidth="1"/>
    <col min="8" max="8" width="8.22222222222222" style="12" customWidth="1"/>
    <col min="9" max="9" width="37.1111111111111" style="9" customWidth="1"/>
    <col min="10" max="16374" width="103" style="9" customWidth="1"/>
    <col min="16375" max="16384" width="103" style="9"/>
  </cols>
  <sheetData>
    <row r="1" s="9" customFormat="1" customHeight="1" spans="1:9">
      <c r="A1" s="13" t="s">
        <v>0</v>
      </c>
      <c r="B1" s="13"/>
      <c r="C1" s="13"/>
      <c r="D1" s="13"/>
      <c r="E1" s="14"/>
      <c r="F1" s="13"/>
      <c r="G1" s="13"/>
      <c r="H1" s="15"/>
      <c r="I1" s="13"/>
    </row>
    <row r="2" s="9" customFormat="1" ht="35" customHeight="1" spans="1:9">
      <c r="A2" s="16" t="s">
        <v>1</v>
      </c>
      <c r="B2" s="16" t="s">
        <v>2</v>
      </c>
      <c r="C2" s="16" t="s">
        <v>3</v>
      </c>
      <c r="D2" s="16" t="s">
        <v>4</v>
      </c>
      <c r="E2" s="17" t="s">
        <v>5</v>
      </c>
      <c r="F2" s="16" t="s">
        <v>6</v>
      </c>
      <c r="G2" s="16" t="s">
        <v>7</v>
      </c>
      <c r="H2" s="18" t="s">
        <v>8</v>
      </c>
      <c r="I2" s="16" t="s">
        <v>9</v>
      </c>
    </row>
    <row r="3" s="9" customFormat="1" ht="75" customHeight="1" spans="1:9">
      <c r="A3" s="16" t="s">
        <v>10</v>
      </c>
      <c r="B3" s="19" t="s">
        <v>11</v>
      </c>
      <c r="C3" s="16" t="s">
        <v>12</v>
      </c>
      <c r="D3" s="20" t="s">
        <v>13</v>
      </c>
      <c r="E3" s="17">
        <v>4</v>
      </c>
      <c r="F3" s="21" t="s">
        <v>14</v>
      </c>
      <c r="G3" s="22" t="s">
        <v>15</v>
      </c>
      <c r="H3" s="18">
        <v>4</v>
      </c>
      <c r="I3" s="22" t="s">
        <v>16</v>
      </c>
    </row>
    <row r="4" s="9" customFormat="1" ht="79" customHeight="1" spans="1:9">
      <c r="A4" s="16"/>
      <c r="B4" s="19"/>
      <c r="C4" s="23" t="s">
        <v>17</v>
      </c>
      <c r="D4" s="24" t="s">
        <v>18</v>
      </c>
      <c r="E4" s="25">
        <v>4</v>
      </c>
      <c r="F4" s="24" t="s">
        <v>19</v>
      </c>
      <c r="G4" s="24" t="s">
        <v>20</v>
      </c>
      <c r="H4" s="18">
        <v>2</v>
      </c>
      <c r="I4" s="24" t="s">
        <v>21</v>
      </c>
    </row>
    <row r="5" s="9" customFormat="1" ht="76" customHeight="1" spans="1:9">
      <c r="A5" s="16"/>
      <c r="B5" s="19"/>
      <c r="C5" s="23" t="s">
        <v>22</v>
      </c>
      <c r="D5" s="24" t="s">
        <v>23</v>
      </c>
      <c r="E5" s="25">
        <v>4</v>
      </c>
      <c r="F5" s="26" t="s">
        <v>24</v>
      </c>
      <c r="G5" s="27" t="s">
        <v>25</v>
      </c>
      <c r="H5" s="18">
        <v>2</v>
      </c>
      <c r="I5" s="27" t="s">
        <v>26</v>
      </c>
    </row>
    <row r="6" s="9" customFormat="1" ht="51" customHeight="1" spans="1:9">
      <c r="A6" s="16"/>
      <c r="B6" s="16" t="s">
        <v>27</v>
      </c>
      <c r="C6" s="16" t="s">
        <v>28</v>
      </c>
      <c r="D6" s="20" t="s">
        <v>29</v>
      </c>
      <c r="E6" s="17">
        <v>4</v>
      </c>
      <c r="F6" s="20" t="s">
        <v>30</v>
      </c>
      <c r="G6" s="20" t="s">
        <v>31</v>
      </c>
      <c r="H6" s="18">
        <v>3</v>
      </c>
      <c r="I6" s="20" t="s">
        <v>32</v>
      </c>
    </row>
    <row r="7" s="9" customFormat="1" ht="49" customHeight="1" spans="1:9">
      <c r="A7" s="16"/>
      <c r="B7" s="16"/>
      <c r="C7" s="23" t="s">
        <v>33</v>
      </c>
      <c r="D7" s="24" t="s">
        <v>34</v>
      </c>
      <c r="E7" s="25">
        <v>4</v>
      </c>
      <c r="F7" s="24" t="s">
        <v>35</v>
      </c>
      <c r="G7" s="20" t="s">
        <v>36</v>
      </c>
      <c r="H7" s="18">
        <v>3.5</v>
      </c>
      <c r="I7" s="20" t="s">
        <v>37</v>
      </c>
    </row>
    <row r="8" s="9" customFormat="1" customHeight="1" spans="1:9">
      <c r="A8" s="16" t="s">
        <v>38</v>
      </c>
      <c r="B8" s="28" t="s">
        <v>39</v>
      </c>
      <c r="C8" s="16" t="s">
        <v>40</v>
      </c>
      <c r="D8" s="20" t="s">
        <v>41</v>
      </c>
      <c r="E8" s="17">
        <v>4</v>
      </c>
      <c r="F8" s="20" t="s">
        <v>42</v>
      </c>
      <c r="G8" s="20" t="s">
        <v>43</v>
      </c>
      <c r="H8" s="18">
        <v>4</v>
      </c>
      <c r="I8" s="20" t="s">
        <v>44</v>
      </c>
    </row>
    <row r="9" s="9" customFormat="1" ht="75" customHeight="1" spans="1:9">
      <c r="A9" s="16"/>
      <c r="B9" s="28"/>
      <c r="C9" s="16" t="s">
        <v>45</v>
      </c>
      <c r="D9" s="20" t="s">
        <v>46</v>
      </c>
      <c r="E9" s="17">
        <v>4</v>
      </c>
      <c r="F9" s="20" t="s">
        <v>47</v>
      </c>
      <c r="G9" s="20" t="s">
        <v>48</v>
      </c>
      <c r="H9" s="18">
        <v>2</v>
      </c>
      <c r="I9" s="20" t="s">
        <v>49</v>
      </c>
    </row>
    <row r="10" s="9" customFormat="1" ht="40" customHeight="1" spans="1:9">
      <c r="A10" s="16"/>
      <c r="B10" s="28"/>
      <c r="C10" s="16" t="s">
        <v>50</v>
      </c>
      <c r="D10" s="20" t="s">
        <v>51</v>
      </c>
      <c r="E10" s="17">
        <v>3</v>
      </c>
      <c r="F10" s="20" t="s">
        <v>52</v>
      </c>
      <c r="G10" s="20" t="s">
        <v>53</v>
      </c>
      <c r="H10" s="18">
        <v>2</v>
      </c>
      <c r="I10" s="20" t="s">
        <v>54</v>
      </c>
    </row>
    <row r="11" s="9" customFormat="1" customHeight="1" spans="1:9">
      <c r="A11" s="16"/>
      <c r="B11" s="28"/>
      <c r="C11" s="16" t="s">
        <v>55</v>
      </c>
      <c r="D11" s="20" t="s">
        <v>56</v>
      </c>
      <c r="E11" s="17">
        <v>2</v>
      </c>
      <c r="F11" s="20" t="s">
        <v>57</v>
      </c>
      <c r="G11" s="20" t="s">
        <v>58</v>
      </c>
      <c r="H11" s="18">
        <v>2</v>
      </c>
      <c r="I11" s="20" t="s">
        <v>59</v>
      </c>
    </row>
    <row r="12" s="9" customFormat="1" ht="61" customHeight="1" spans="1:9">
      <c r="A12" s="16"/>
      <c r="B12" s="16" t="s">
        <v>60</v>
      </c>
      <c r="C12" s="16" t="s">
        <v>40</v>
      </c>
      <c r="D12" s="20" t="s">
        <v>61</v>
      </c>
      <c r="E12" s="17">
        <v>3</v>
      </c>
      <c r="F12" s="20" t="s">
        <v>62</v>
      </c>
      <c r="G12" s="20" t="s">
        <v>63</v>
      </c>
      <c r="H12" s="18">
        <v>3</v>
      </c>
      <c r="I12" s="20" t="s">
        <v>64</v>
      </c>
    </row>
    <row r="13" s="9" customFormat="1" ht="100.8" spans="1:9">
      <c r="A13" s="16"/>
      <c r="B13" s="16"/>
      <c r="C13" s="16" t="s">
        <v>65</v>
      </c>
      <c r="D13" s="20" t="s">
        <v>66</v>
      </c>
      <c r="E13" s="17">
        <v>2</v>
      </c>
      <c r="F13" s="20" t="s">
        <v>67</v>
      </c>
      <c r="G13" s="20" t="s">
        <v>68</v>
      </c>
      <c r="H13" s="18">
        <v>1</v>
      </c>
      <c r="I13" s="20" t="s">
        <v>69</v>
      </c>
    </row>
    <row r="14" s="9" customFormat="1" ht="59" customHeight="1" spans="1:9">
      <c r="A14" s="16"/>
      <c r="B14" s="16"/>
      <c r="C14" s="16" t="s">
        <v>70</v>
      </c>
      <c r="D14" s="20" t="s">
        <v>71</v>
      </c>
      <c r="E14" s="17">
        <v>2</v>
      </c>
      <c r="F14" s="20" t="s">
        <v>72</v>
      </c>
      <c r="G14" s="20" t="s">
        <v>73</v>
      </c>
      <c r="H14" s="18">
        <v>2</v>
      </c>
      <c r="I14" s="20" t="s">
        <v>74</v>
      </c>
    </row>
    <row r="15" s="9" customFormat="1" ht="72" customHeight="1" spans="1:9">
      <c r="A15" s="16" t="s">
        <v>75</v>
      </c>
      <c r="B15" s="16" t="s">
        <v>76</v>
      </c>
      <c r="C15" s="16" t="s">
        <v>77</v>
      </c>
      <c r="D15" s="20" t="s">
        <v>78</v>
      </c>
      <c r="E15" s="17">
        <v>10</v>
      </c>
      <c r="F15" s="20" t="s">
        <v>79</v>
      </c>
      <c r="G15" s="20" t="s">
        <v>80</v>
      </c>
      <c r="H15" s="18">
        <v>7.76</v>
      </c>
      <c r="I15" s="20" t="s">
        <v>81</v>
      </c>
    </row>
    <row r="16" s="9" customFormat="1" ht="91" customHeight="1" spans="1:9">
      <c r="A16" s="16"/>
      <c r="B16" s="16"/>
      <c r="C16" s="16" t="s">
        <v>82</v>
      </c>
      <c r="D16" s="20" t="s">
        <v>83</v>
      </c>
      <c r="E16" s="17">
        <v>10</v>
      </c>
      <c r="F16" s="20" t="s">
        <v>84</v>
      </c>
      <c r="G16" s="20" t="s">
        <v>85</v>
      </c>
      <c r="H16" s="18">
        <v>8</v>
      </c>
      <c r="I16" s="20" t="s">
        <v>86</v>
      </c>
    </row>
    <row r="17" s="9" customFormat="1" customHeight="1" spans="1:9">
      <c r="A17" s="16"/>
      <c r="B17" s="16"/>
      <c r="C17" s="16" t="s">
        <v>87</v>
      </c>
      <c r="D17" s="20" t="s">
        <v>88</v>
      </c>
      <c r="E17" s="17">
        <v>10</v>
      </c>
      <c r="F17" s="20" t="s">
        <v>89</v>
      </c>
      <c r="G17" s="20" t="s">
        <v>90</v>
      </c>
      <c r="H17" s="18">
        <v>8</v>
      </c>
      <c r="I17" s="20" t="s">
        <v>91</v>
      </c>
    </row>
    <row r="18" s="9" customFormat="1" ht="78" customHeight="1" spans="1:9">
      <c r="A18" s="16"/>
      <c r="B18" s="16"/>
      <c r="C18" s="16" t="s">
        <v>92</v>
      </c>
      <c r="D18" s="20" t="s">
        <v>93</v>
      </c>
      <c r="E18" s="17">
        <v>10</v>
      </c>
      <c r="F18" s="20" t="s">
        <v>94</v>
      </c>
      <c r="G18" s="20" t="s">
        <v>95</v>
      </c>
      <c r="H18" s="18">
        <v>10</v>
      </c>
      <c r="I18" s="20" t="s">
        <v>96</v>
      </c>
    </row>
    <row r="19" s="9" customFormat="1" ht="91" customHeight="1" spans="1:9">
      <c r="A19" s="16" t="s">
        <v>97</v>
      </c>
      <c r="B19" s="16" t="s">
        <v>98</v>
      </c>
      <c r="C19" s="16" t="s">
        <v>99</v>
      </c>
      <c r="D19" s="20" t="s">
        <v>100</v>
      </c>
      <c r="E19" s="17">
        <v>4</v>
      </c>
      <c r="F19" s="20" t="s">
        <v>101</v>
      </c>
      <c r="G19" s="20" t="s">
        <v>102</v>
      </c>
      <c r="H19" s="18">
        <v>4</v>
      </c>
      <c r="I19" s="20" t="s">
        <v>103</v>
      </c>
    </row>
    <row r="20" s="9" customFormat="1" ht="92" customHeight="1" spans="1:9">
      <c r="A20" s="16"/>
      <c r="B20" s="16"/>
      <c r="C20" s="16" t="s">
        <v>104</v>
      </c>
      <c r="D20" s="20" t="s">
        <v>105</v>
      </c>
      <c r="E20" s="17">
        <v>4</v>
      </c>
      <c r="F20" s="20" t="s">
        <v>106</v>
      </c>
      <c r="G20" s="20" t="s">
        <v>107</v>
      </c>
      <c r="H20" s="18">
        <v>4</v>
      </c>
      <c r="I20" s="20" t="s">
        <v>108</v>
      </c>
    </row>
    <row r="21" s="9" customFormat="1" ht="106" customHeight="1" spans="1:9">
      <c r="A21" s="16"/>
      <c r="B21" s="16"/>
      <c r="C21" s="16" t="s">
        <v>109</v>
      </c>
      <c r="D21" s="20" t="s">
        <v>110</v>
      </c>
      <c r="E21" s="17">
        <v>4</v>
      </c>
      <c r="F21" s="20" t="s">
        <v>111</v>
      </c>
      <c r="G21" s="20" t="s">
        <v>112</v>
      </c>
      <c r="H21" s="18">
        <v>3.5</v>
      </c>
      <c r="I21" s="20" t="s">
        <v>113</v>
      </c>
    </row>
    <row r="22" s="9" customFormat="1" ht="132" customHeight="1" spans="1:9">
      <c r="A22" s="16"/>
      <c r="B22" s="16"/>
      <c r="C22" s="16" t="s">
        <v>114</v>
      </c>
      <c r="D22" s="20" t="s">
        <v>115</v>
      </c>
      <c r="E22" s="17">
        <v>4</v>
      </c>
      <c r="F22" s="20" t="s">
        <v>116</v>
      </c>
      <c r="G22" s="20" t="s">
        <v>117</v>
      </c>
      <c r="H22" s="18">
        <v>4</v>
      </c>
      <c r="I22" s="20" t="s">
        <v>118</v>
      </c>
    </row>
    <row r="23" s="9" customFormat="1" ht="106" customHeight="1" spans="1:9">
      <c r="A23" s="16"/>
      <c r="B23" s="16"/>
      <c r="C23" s="16" t="s">
        <v>119</v>
      </c>
      <c r="D23" s="20" t="s">
        <v>120</v>
      </c>
      <c r="E23" s="17">
        <v>4</v>
      </c>
      <c r="F23" s="20" t="s">
        <v>121</v>
      </c>
      <c r="G23" s="20" t="s">
        <v>122</v>
      </c>
      <c r="H23" s="18">
        <v>3</v>
      </c>
      <c r="I23" s="20" t="s">
        <v>123</v>
      </c>
    </row>
    <row r="24" ht="28" customHeight="1" spans="1:9">
      <c r="A24" s="16" t="s">
        <v>124</v>
      </c>
      <c r="B24" s="16"/>
      <c r="C24" s="16"/>
      <c r="D24" s="20"/>
      <c r="E24" s="17">
        <f>SUM(E3:E23)</f>
        <v>100</v>
      </c>
      <c r="F24" s="20"/>
      <c r="G24" s="20"/>
      <c r="H24" s="29">
        <f>SUM(H3:H23)</f>
        <v>82.76</v>
      </c>
      <c r="I24" s="20"/>
    </row>
  </sheetData>
  <mergeCells count="12">
    <mergeCell ref="A1:I1"/>
    <mergeCell ref="A24:C24"/>
    <mergeCell ref="A3:A7"/>
    <mergeCell ref="A8:A14"/>
    <mergeCell ref="A15:A18"/>
    <mergeCell ref="A19:A23"/>
    <mergeCell ref="B3:B5"/>
    <mergeCell ref="B6:B7"/>
    <mergeCell ref="B8:B11"/>
    <mergeCell ref="B12:B14"/>
    <mergeCell ref="B15:B18"/>
    <mergeCell ref="B19:B23"/>
  </mergeCells>
  <printOptions horizontalCentered="1"/>
  <pageMargins left="0.357638888888889" right="0.357638888888889" top="0.550694444444444" bottom="0.511805555555556" header="0.275" footer="0.0388888888888889"/>
  <pageSetup paperSize="9" scale="7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D13" sqref="D13"/>
    </sheetView>
  </sheetViews>
  <sheetFormatPr defaultColWidth="21.3333333333333" defaultRowHeight="34" customHeight="1" outlineLevelCol="6"/>
  <cols>
    <col min="1" max="1" width="19.4444444444444" style="2" customWidth="1"/>
    <col min="2" max="4" width="15.3333333333333" style="3" customWidth="1"/>
    <col min="5" max="5" width="19.2222222222222" style="3" customWidth="1"/>
    <col min="6" max="6" width="21.3333333333333" style="2" customWidth="1"/>
    <col min="7" max="7" width="54.3333333333333" style="2" customWidth="1"/>
    <col min="8" max="16383" width="21.3333333333333" style="2" customWidth="1"/>
    <col min="16384" max="16384" width="21.3333333333333" style="2"/>
  </cols>
  <sheetData>
    <row r="1" s="1" customFormat="1" ht="31" customHeight="1" spans="1:6">
      <c r="A1" s="4" t="s">
        <v>125</v>
      </c>
      <c r="B1" s="5" t="s">
        <v>126</v>
      </c>
      <c r="C1" s="5" t="s">
        <v>127</v>
      </c>
      <c r="D1" s="6"/>
      <c r="E1" s="5" t="s">
        <v>125</v>
      </c>
      <c r="F1" s="4" t="s">
        <v>128</v>
      </c>
    </row>
    <row r="2" ht="28" customHeight="1" spans="1:7">
      <c r="A2" s="7" t="s">
        <v>129</v>
      </c>
      <c r="B2" s="8">
        <v>216.21</v>
      </c>
      <c r="C2" s="8">
        <v>208.75</v>
      </c>
      <c r="E2" s="7" t="s">
        <v>129</v>
      </c>
      <c r="F2" s="8">
        <f>216.21-3-6.46</f>
        <v>206.75</v>
      </c>
      <c r="G2" s="2" t="s">
        <v>130</v>
      </c>
    </row>
    <row r="3" ht="28" customHeight="1" spans="1:6">
      <c r="A3" s="7" t="s">
        <v>131</v>
      </c>
      <c r="B3" s="8">
        <v>385</v>
      </c>
      <c r="C3" s="8">
        <v>380</v>
      </c>
      <c r="E3" s="7" t="s">
        <v>131</v>
      </c>
      <c r="F3" s="8">
        <f>385-5</f>
        <v>380</v>
      </c>
    </row>
    <row r="4" ht="28" customHeight="1" spans="1:7">
      <c r="A4" s="7" t="s">
        <v>132</v>
      </c>
      <c r="B4" s="8">
        <v>333</v>
      </c>
      <c r="C4" s="8">
        <v>287</v>
      </c>
      <c r="E4" s="7" t="s">
        <v>132</v>
      </c>
      <c r="F4" s="8">
        <f>333-44</f>
        <v>289</v>
      </c>
      <c r="G4" s="1" t="s">
        <v>133</v>
      </c>
    </row>
    <row r="5" ht="28" customHeight="1" spans="1:6">
      <c r="A5" s="7" t="s">
        <v>134</v>
      </c>
      <c r="B5" s="8">
        <v>1086.55</v>
      </c>
      <c r="C5" s="8">
        <v>1039.33</v>
      </c>
      <c r="E5" s="7" t="s">
        <v>134</v>
      </c>
      <c r="F5" s="8">
        <f>1086.55-47.22</f>
        <v>1039.33</v>
      </c>
    </row>
    <row r="6" ht="28" customHeight="1" spans="1:6">
      <c r="A6" s="7" t="s">
        <v>135</v>
      </c>
      <c r="B6" s="8">
        <v>100</v>
      </c>
      <c r="C6" s="8">
        <v>0</v>
      </c>
      <c r="E6" s="7" t="s">
        <v>135</v>
      </c>
      <c r="F6" s="8"/>
    </row>
    <row r="7" ht="28" customHeight="1" spans="1:6">
      <c r="A7" s="7" t="s">
        <v>136</v>
      </c>
      <c r="B7" s="8">
        <v>765.08</v>
      </c>
      <c r="C7" s="8">
        <v>223.28</v>
      </c>
      <c r="E7" s="7" t="s">
        <v>136</v>
      </c>
      <c r="F7" s="8">
        <f>291.38-28.5</f>
        <v>262.88</v>
      </c>
    </row>
    <row r="8" ht="28" customHeight="1" spans="1:6">
      <c r="A8" s="7" t="s">
        <v>137</v>
      </c>
      <c r="B8" s="8"/>
      <c r="C8" s="8">
        <v>523.92</v>
      </c>
      <c r="E8" s="7" t="s">
        <v>137</v>
      </c>
      <c r="F8" s="8">
        <f>473.7-3.38</f>
        <v>470.32</v>
      </c>
    </row>
    <row r="9" ht="28" customHeight="1" spans="1:6">
      <c r="A9" s="7" t="s">
        <v>138</v>
      </c>
      <c r="B9" s="8">
        <v>18</v>
      </c>
      <c r="C9" s="8">
        <v>4</v>
      </c>
      <c r="E9" s="7" t="s">
        <v>138</v>
      </c>
      <c r="F9" s="8">
        <v>18</v>
      </c>
    </row>
    <row r="10" ht="28" customHeight="1" spans="1:7">
      <c r="A10" s="7" t="s">
        <v>139</v>
      </c>
      <c r="B10" s="8">
        <f>SUM(B2:B9)</f>
        <v>2903.84</v>
      </c>
      <c r="C10" s="8">
        <f>SUM(C2:C9)</f>
        <v>2666.28</v>
      </c>
      <c r="E10" s="8" t="s">
        <v>140</v>
      </c>
      <c r="F10" s="8">
        <f>SUM(F2:F9)</f>
        <v>2666.28</v>
      </c>
      <c r="G10" s="2">
        <f>F10-F11</f>
        <v>0</v>
      </c>
    </row>
    <row r="11" customHeight="1" spans="5:6">
      <c r="E11" s="3">
        <v>24.38</v>
      </c>
      <c r="F11" s="2">
        <v>2666.28</v>
      </c>
    </row>
    <row r="12" customHeight="1" spans="5:6">
      <c r="E12" s="3">
        <f>E11+F11</f>
        <v>2690.66</v>
      </c>
      <c r="F12" s="2">
        <v>2803.84</v>
      </c>
    </row>
    <row r="13" customHeight="1" spans="5:6">
      <c r="E13" s="3">
        <f>F10-F11</f>
        <v>0</v>
      </c>
      <c r="F13" s="2">
        <f>F12-F11</f>
        <v>137.56</v>
      </c>
    </row>
    <row r="14" customHeight="1" spans="5:6">
      <c r="E14" s="3">
        <f>F11+E11</f>
        <v>2690.66</v>
      </c>
      <c r="F14" s="2">
        <f>F10-F11</f>
        <v>0</v>
      </c>
    </row>
  </sheetData>
  <mergeCells count="1">
    <mergeCell ref="B7:B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补助类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婷婷</cp:lastModifiedBy>
  <dcterms:created xsi:type="dcterms:W3CDTF">2020-03-25T06:40:00Z</dcterms:created>
  <dcterms:modified xsi:type="dcterms:W3CDTF">2020-09-08T07:27:47Z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