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935" windowHeight="7080"/>
  </bookViews>
  <sheets>
    <sheet name="【5.4】投标报价汇总表" sheetId="1" r:id="rId1"/>
    <sheet name="【5.1】工程量清单表" sheetId="2" r:id="rId2"/>
  </sheets>
  <calcPr calcId="144525"/>
</workbook>
</file>

<file path=xl/sharedStrings.xml><?xml version="1.0" encoding="utf-8"?>
<sst xmlns="http://schemas.openxmlformats.org/spreadsheetml/2006/main" count="104" uniqueCount="75">
  <si>
    <t>投标报价汇总表</t>
  </si>
  <si>
    <t>标段：铜梁区福果镇西山村和龙岗村2024年第二批乡村振兴泥结石路硬化项目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</si>
  <si>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</si>
  <si>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</si>
  <si>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</si>
  <si>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</si>
  <si>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</si>
  <si>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</si>
  <si>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</si>
  <si>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</si>
  <si>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</si>
  <si>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</si>
  <si>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</si>
  <si>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</si>
  <si>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</si>
  <si>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</si>
  <si>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</si>
  <si>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</si>
  <si>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</si>
  <si>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</si>
  <si>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</si>
  <si>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</si>
  <si>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</si>
  <si>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</si>
  <si>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</si>
  <si>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</si>
  <si>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</si>
  <si>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工程量清单表</t>
  </si>
  <si>
    <t>标段: 铜梁区福果镇西山村和龙岗村2024年第二批乡村振兴泥结石路硬化项目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</si>
  <si>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</si>
  <si>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</si>
  <si>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</si>
  <si>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</si>
  <si>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</si>
  <si>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</si>
  <si>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</si>
  <si>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</si>
  <si>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</si>
  <si>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</si>
  <si>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</si>
  <si>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</si>
  <si>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</si>
  <si>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</si>
  <si>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1.000</t>
  </si>
  <si>
    <t>102</t>
  </si>
  <si>
    <t>工程管理</t>
  </si>
  <si>
    <t>102-3</t>
  </si>
  <si>
    <t>安全生产费</t>
  </si>
  <si>
    <t>清单  第 100 章合计   人民币</t>
  </si>
  <si>
    <t>标段: 福果镇西山村和龙岗村2024年第二批乡村振兴泥结石路硬化项目</t>
  </si>
  <si>
    <t>203</t>
  </si>
  <si>
    <t>挖方路基</t>
  </si>
  <si>
    <t>203-1</t>
  </si>
  <si>
    <t>路基挖方</t>
  </si>
  <si>
    <t>挖路基土石方（含清表、清淤、砍伐树木、挖除竹子、边沟等，开挖、爆破、解小、机械凿打、场内转运、一般回填、余方（借方）外运2公里内等全部工作内容，亦包含建设工程一般风险费等所有费用，工程量按开挖量计。）</t>
  </si>
  <si>
    <t>m3</t>
  </si>
  <si>
    <t>700.000</t>
  </si>
  <si>
    <t>清单  第 200 章合计   人民币</t>
  </si>
  <si>
    <t>306</t>
  </si>
  <si>
    <t>级配碎(砾)石底基层、基层</t>
  </si>
  <si>
    <t>306-3</t>
  </si>
  <si>
    <t>级配碎石基层</t>
  </si>
  <si>
    <t>厚50mm（含6个八字口及1个错车道）</t>
  </si>
  <si>
    <t>m2</t>
  </si>
  <si>
    <t>3656.000</t>
  </si>
  <si>
    <t>312</t>
  </si>
  <si>
    <t>水泥混凝土面板</t>
  </si>
  <si>
    <t>312-1</t>
  </si>
  <si>
    <t>厚200mm C30砼路面（含6个八字口及1个错车道）</t>
  </si>
  <si>
    <t>312-2</t>
  </si>
  <si>
    <t>钢筋</t>
  </si>
  <si>
    <t>传力杆带肋钢筋</t>
  </si>
  <si>
    <t>kg</t>
  </si>
  <si>
    <t>127.840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</si>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</sst>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22"/>
      <color rgb="FF000000"/>
      <name val="方正小标宋_GBK"/>
      <charset val="134"/>
    </font>
    <font>
      <sz val="22"/>
      <color indexed="8"/>
      <name val="方正仿宋_GBK"/>
      <charset val="134"/>
    </font>
    <font>
      <sz val="14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4" t="s">
        <v>0</v>
      </c>
      <c r="B1" s="15"/>
      <c r="C1" s="15"/>
      <c r="D1" s="15"/>
      <c r="E1" s="15"/>
    </row>
    <row r="2" ht="33" customHeight="1" spans="1:5">
      <c r="A2" s="16" t="s">
        <v>1</v>
      </c>
      <c r="B2" s="17"/>
      <c r="C2" s="17"/>
      <c r="D2" s="17"/>
      <c r="E2" s="18"/>
    </row>
    <row r="3" ht="27.85" customHeight="1" spans="1:5">
      <c r="A3" s="19" t="s">
        <v>2</v>
      </c>
      <c r="B3" s="19" t="s">
        <v>3</v>
      </c>
      <c r="C3" s="19" t="s">
        <v>4</v>
      </c>
      <c r="D3" s="19"/>
      <c r="E3" s="19" t="s">
        <v>5</v>
      </c>
    </row>
    <row r="4" ht="28.55" customHeight="1" spans="1:5">
      <c r="A4" s="19" t="s">
        <v>6</v>
      </c>
      <c r="B4" s="19" t="s">
        <v>7</v>
      </c>
      <c r="C4" s="19" t="s">
        <v>8</v>
      </c>
      <c r="D4" s="19"/>
      <c r="E4" s="20">
        <f>【5.1】工程量清单表!C41</f>
        <v>9562</v>
      </c>
    </row>
    <row r="5" ht="27.85" customHeight="1" spans="1:5">
      <c r="A5" s="19" t="s">
        <v>9</v>
      </c>
      <c r="B5" s="19" t="s">
        <v>10</v>
      </c>
      <c r="C5" s="19" t="s">
        <v>11</v>
      </c>
      <c r="D5" s="19"/>
      <c r="E5" s="20">
        <f>【5.1】工程量清单表!C84</f>
        <v>9310</v>
      </c>
    </row>
    <row r="6" ht="28.55" customHeight="1" spans="1:5">
      <c r="A6" s="19" t="s">
        <v>12</v>
      </c>
      <c r="B6" s="19" t="s">
        <v>13</v>
      </c>
      <c r="C6" s="19" t="s">
        <v>14</v>
      </c>
      <c r="D6" s="19"/>
      <c r="E6" s="21">
        <f>【5.1】工程量清单表!C127</f>
        <v>503239</v>
      </c>
    </row>
    <row r="7" ht="27.85" customHeight="1" spans="1:5">
      <c r="A7" s="19" t="s">
        <v>15</v>
      </c>
      <c r="B7" s="19" t="s">
        <v>16</v>
      </c>
      <c r="C7" s="19"/>
      <c r="D7" s="19"/>
      <c r="E7" s="21">
        <f>E4+E5+E6</f>
        <v>522111</v>
      </c>
    </row>
    <row r="8" ht="27.85" customHeight="1" spans="1:5">
      <c r="A8" s="19" t="s">
        <v>17</v>
      </c>
      <c r="B8" s="19" t="s">
        <v>18</v>
      </c>
      <c r="C8" s="19"/>
      <c r="D8" s="19"/>
      <c r="E8" s="20"/>
    </row>
    <row r="9" ht="75" customHeight="1" spans="1:5">
      <c r="A9" s="19" t="s">
        <v>19</v>
      </c>
      <c r="B9" s="22" t="s">
        <v>20</v>
      </c>
      <c r="C9" s="22"/>
      <c r="D9" s="22"/>
      <c r="E9" s="21">
        <f>E7</f>
        <v>522111</v>
      </c>
    </row>
    <row r="10" ht="27.1" customHeight="1" spans="1:5">
      <c r="A10" s="19" t="s">
        <v>21</v>
      </c>
      <c r="B10" s="19" t="s">
        <v>22</v>
      </c>
      <c r="C10" s="19"/>
      <c r="D10" s="19"/>
      <c r="E10" s="21"/>
    </row>
    <row r="11" ht="27.85" customHeight="1" spans="1:5">
      <c r="A11" s="19" t="s">
        <v>23</v>
      </c>
      <c r="B11" s="19" t="s">
        <v>24</v>
      </c>
      <c r="C11" s="19"/>
      <c r="D11" s="19"/>
      <c r="E11" s="21"/>
    </row>
    <row r="12" ht="27.85" customHeight="1" spans="1:5">
      <c r="A12" s="19" t="s">
        <v>25</v>
      </c>
      <c r="B12" s="19" t="s">
        <v>26</v>
      </c>
      <c r="C12" s="19"/>
      <c r="D12" s="19"/>
      <c r="E12" s="21">
        <f>E9</f>
        <v>522111</v>
      </c>
    </row>
  </sheetData>
  <mergeCells count="12">
    <mergeCell ref="A1:E1"/>
    <mergeCell ref="A2:E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07" workbookViewId="0">
      <selection activeCell="C41" sqref="C4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0" t="s">
        <v>43</v>
      </c>
      <c r="E7" s="10">
        <f>ROUND(C127*0.4%,0)</f>
        <v>2013</v>
      </c>
      <c r="F7" s="11">
        <f>E7</f>
        <v>2013</v>
      </c>
    </row>
    <row r="8" ht="16.1" customHeight="1" spans="1:6">
      <c r="A8" s="7" t="s">
        <v>44</v>
      </c>
      <c r="B8" s="8" t="s">
        <v>45</v>
      </c>
      <c r="C8" s="9"/>
      <c r="D8" s="10"/>
      <c r="E8" s="10"/>
      <c r="F8" s="11"/>
    </row>
    <row r="9" ht="16.85" customHeight="1" spans="1:6">
      <c r="A9" s="7" t="s">
        <v>46</v>
      </c>
      <c r="B9" s="8" t="s">
        <v>47</v>
      </c>
      <c r="C9" s="9" t="s">
        <v>42</v>
      </c>
      <c r="D9" s="10" t="s">
        <v>43</v>
      </c>
      <c r="E9" s="10">
        <f>ROUND(C127*1.5%,0)</f>
        <v>7549</v>
      </c>
      <c r="F9" s="11">
        <f>E9</f>
        <v>7549</v>
      </c>
    </row>
    <row r="10" ht="16.1" customHeight="1" spans="1:6">
      <c r="A10" s="7"/>
      <c r="B10" s="8"/>
      <c r="C10" s="9"/>
      <c r="D10" s="10"/>
      <c r="E10" s="10"/>
      <c r="F10" s="11"/>
    </row>
    <row r="11" ht="16.1" customHeight="1" spans="1:6">
      <c r="A11" s="7"/>
      <c r="B11" s="8"/>
      <c r="C11" s="9"/>
      <c r="D11" s="10"/>
      <c r="E11" s="10"/>
      <c r="F11" s="11"/>
    </row>
    <row r="12" ht="16.85" customHeight="1" spans="1:6">
      <c r="A12" s="7"/>
      <c r="B12" s="8"/>
      <c r="C12" s="9"/>
      <c r="D12" s="10"/>
      <c r="E12" s="10"/>
      <c r="F12" s="11"/>
    </row>
    <row r="13" ht="16.1" customHeight="1" spans="1:6">
      <c r="A13" s="7"/>
      <c r="B13" s="8"/>
      <c r="C13" s="9"/>
      <c r="D13" s="10"/>
      <c r="E13" s="10"/>
      <c r="F13" s="11"/>
    </row>
    <row r="14" ht="16.1" customHeight="1" spans="1:6">
      <c r="A14" s="7"/>
      <c r="B14" s="8"/>
      <c r="C14" s="9"/>
      <c r="D14" s="10"/>
      <c r="E14" s="10"/>
      <c r="F14" s="11"/>
    </row>
    <row r="15" ht="16.85" customHeight="1" spans="1:6">
      <c r="A15" s="7"/>
      <c r="B15" s="8"/>
      <c r="C15" s="9"/>
      <c r="D15" s="10"/>
      <c r="E15" s="10"/>
      <c r="F15" s="11"/>
    </row>
    <row r="16" ht="16.1" customHeight="1" spans="1:6">
      <c r="A16" s="7"/>
      <c r="B16" s="8"/>
      <c r="C16" s="9"/>
      <c r="D16" s="10"/>
      <c r="E16" s="10"/>
      <c r="F16" s="11"/>
    </row>
    <row r="17" ht="16.1" customHeight="1" spans="1:6">
      <c r="A17" s="7"/>
      <c r="B17" s="8"/>
      <c r="C17" s="9"/>
      <c r="D17" s="10"/>
      <c r="E17" s="10"/>
      <c r="F17" s="11"/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2"/>
      <c r="B41" s="13" t="s">
        <v>48</v>
      </c>
      <c r="C41" s="12">
        <f>F7+F9</f>
        <v>9562</v>
      </c>
      <c r="D41" s="12"/>
      <c r="E41" s="12"/>
      <c r="F41" s="12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49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50</v>
      </c>
      <c r="B48" s="8" t="s">
        <v>51</v>
      </c>
      <c r="C48" s="9"/>
      <c r="D48" s="10"/>
      <c r="E48" s="10"/>
      <c r="F48" s="11"/>
    </row>
    <row r="49" ht="16.85" customHeight="1" spans="1:6">
      <c r="A49" s="7" t="s">
        <v>52</v>
      </c>
      <c r="B49" s="8" t="s">
        <v>53</v>
      </c>
      <c r="C49" s="9"/>
      <c r="D49" s="10"/>
      <c r="E49" s="10"/>
      <c r="F49" s="11"/>
    </row>
    <row r="50" ht="16.1" customHeight="1" spans="1:6">
      <c r="A50" s="7" t="s">
        <v>40</v>
      </c>
      <c r="B50" s="8" t="s">
        <v>54</v>
      </c>
      <c r="C50" s="9" t="s">
        <v>55</v>
      </c>
      <c r="D50" s="10" t="s">
        <v>56</v>
      </c>
      <c r="E50" s="10">
        <f>ROUND(14*0.95,2)</f>
        <v>13.3</v>
      </c>
      <c r="F50" s="11">
        <f>D50*E50</f>
        <v>9310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2"/>
      <c r="B84" s="13" t="s">
        <v>57</v>
      </c>
      <c r="C84" s="12">
        <f>F50</f>
        <v>9310</v>
      </c>
      <c r="D84" s="12"/>
      <c r="E84" s="12"/>
      <c r="F84" s="12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49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58</v>
      </c>
      <c r="B91" s="8" t="s">
        <v>59</v>
      </c>
      <c r="C91" s="9"/>
      <c r="D91" s="10"/>
      <c r="E91" s="10"/>
      <c r="F91" s="11"/>
    </row>
    <row r="92" ht="16.85" customHeight="1" spans="1:6">
      <c r="A92" s="7" t="s">
        <v>60</v>
      </c>
      <c r="B92" s="8" t="s">
        <v>61</v>
      </c>
      <c r="C92" s="9"/>
      <c r="D92" s="10"/>
      <c r="E92" s="10"/>
      <c r="F92" s="11"/>
    </row>
    <row r="93" ht="16.1" customHeight="1" spans="1:6">
      <c r="A93" s="7" t="s">
        <v>40</v>
      </c>
      <c r="B93" s="8" t="s">
        <v>62</v>
      </c>
      <c r="C93" s="9" t="s">
        <v>63</v>
      </c>
      <c r="D93" s="10" t="s">
        <v>64</v>
      </c>
      <c r="E93" s="10">
        <f>ROUND(12.04*0.95,2)</f>
        <v>11.44</v>
      </c>
      <c r="F93" s="11">
        <f t="shared" ref="F93:F98" si="0">ROUND(D93*E93,0)</f>
        <v>41825</v>
      </c>
    </row>
    <row r="94" ht="16.1" customHeight="1" spans="1:6">
      <c r="A94" s="7" t="s">
        <v>65</v>
      </c>
      <c r="B94" s="8" t="s">
        <v>66</v>
      </c>
      <c r="C94" s="9"/>
      <c r="D94" s="10"/>
      <c r="E94" s="10"/>
      <c r="F94" s="11"/>
    </row>
    <row r="95" ht="16.85" customHeight="1" spans="1:6">
      <c r="A95" s="7" t="s">
        <v>67</v>
      </c>
      <c r="B95" s="8" t="s">
        <v>66</v>
      </c>
      <c r="C95" s="9"/>
      <c r="D95" s="10"/>
      <c r="E95" s="10"/>
      <c r="F95" s="11"/>
    </row>
    <row r="96" ht="16.1" customHeight="1" spans="1:6">
      <c r="A96" s="7" t="s">
        <v>40</v>
      </c>
      <c r="B96" s="8" t="s">
        <v>68</v>
      </c>
      <c r="C96" s="9" t="s">
        <v>63</v>
      </c>
      <c r="D96" s="10" t="s">
        <v>64</v>
      </c>
      <c r="E96" s="10">
        <f>ROUND(132.68*0.95,2)</f>
        <v>126.05</v>
      </c>
      <c r="F96" s="11">
        <f t="shared" si="0"/>
        <v>460839</v>
      </c>
    </row>
    <row r="97" ht="16.1" customHeight="1" spans="1:6">
      <c r="A97" s="7" t="s">
        <v>69</v>
      </c>
      <c r="B97" s="8" t="s">
        <v>70</v>
      </c>
      <c r="C97" s="9"/>
      <c r="D97" s="10"/>
      <c r="E97" s="10"/>
      <c r="F97" s="11"/>
    </row>
    <row r="98" ht="16.85" customHeight="1" spans="1:6">
      <c r="A98" s="7" t="s">
        <v>40</v>
      </c>
      <c r="B98" s="8" t="s">
        <v>71</v>
      </c>
      <c r="C98" s="9" t="s">
        <v>72</v>
      </c>
      <c r="D98" s="10" t="s">
        <v>73</v>
      </c>
      <c r="E98" s="10">
        <f>ROUND(4.74*0.95,2)</f>
        <v>4.5</v>
      </c>
      <c r="F98" s="11">
        <f t="shared" si="0"/>
        <v>575</v>
      </c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2"/>
      <c r="B127" s="13" t="s">
        <v>74</v>
      </c>
      <c r="C127" s="12">
        <f>F93+F96+F98</f>
        <v>503239</v>
      </c>
      <c r="D127" s="12"/>
      <c r="E127" s="12"/>
      <c r="F127" s="12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12" top="0.315" bottom="0.315" header="0" footer="0"/>
  <pageSetup paperSize="9" fitToWidth="0" fitToHeight="0" orientation="portrait"/>
  <headerFooter alignWithMargins="0"/>
  <rowBreaks count="2" manualBreakCount="2">
    <brk id="4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</vt:lpstr>
      <vt:lpstr>【5.1】工程量清单表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2024-11-20T04:00:00Z</dcterms:created>
  <dcterms:modified xsi:type="dcterms:W3CDTF">2024-12-02T08:07:18Z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428D88D9923A40338DE98697C212A306_12</vt:lpwstr>
  </property>
  <property fmtid="{D5CDD505-2E9C-101B-9397-08002B2CF9AE}" pid="3" name="KSOProductBuildVer">
    <vt:lpwstr>2052-11.8.2.11813</vt:lpwstr>
  </property>
</Properties>
</file>