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【5.4】投标报价汇总表(2位小数)" sheetId="5" r:id="rId1"/>
    <sheet name="【5.1】工程量清单表(2位小数)" sheetId="6" r:id="rId2"/>
  </sheets>
  <calcPr calcId="144525"/>
</workbook>
</file>

<file path=xl/sharedStrings.xml><?xml version="1.0" encoding="utf-8"?>
<sst xmlns="http://schemas.openxmlformats.org/spreadsheetml/2006/main" count="311" uniqueCount="123">
  <si>
    <t>投标报价汇总表</t>
  </si>
  <si>
    <t>标段：铜梁区永嘉镇2025年森林防火通道维修项目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</si>
  <si>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</si>
  <si>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</si>
  <si>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</si>
  <si>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</si>
  <si>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</si>
  <si>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</si>
  <si>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</si>
  <si>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</si>
  <si>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金白山煤矿-皂角湾</t>
  </si>
  <si>
    <t>3</t>
  </si>
  <si>
    <t>4</t>
  </si>
  <si>
    <t>圣水村4社 土地南坳-寨子坡</t>
  </si>
  <si>
    <t>5</t>
  </si>
  <si>
    <t>圣水村5社 鲁章良楠竹林-张家堡</t>
  </si>
  <si>
    <t>圣水村4、5社 烂泥口沟口-梅家垭口</t>
  </si>
  <si>
    <t>6</t>
  </si>
  <si>
    <t>15</t>
  </si>
  <si>
    <t>明山村15社 复兴茶场-明山滴水岩</t>
  </si>
  <si>
    <t>7</t>
  </si>
  <si>
    <t>第100章至900章清单合计</t>
  </si>
  <si>
    <t>8</t>
  </si>
  <si>
    <t>已包含在清单合计中的材料、工程设备、专业工程暂估价合计</t>
  </si>
  <si>
    <t>9</t>
  </si>
  <si>
    <t>清单合计减去材料、工程设备、专业工程暂估价
合计(即7-8)=9</t>
  </si>
  <si>
    <t>10</t>
  </si>
  <si>
    <t>计日工合计</t>
  </si>
  <si>
    <t>11</t>
  </si>
  <si>
    <t>暂列金额(不含计日工总额)</t>
  </si>
  <si>
    <t>12</t>
  </si>
  <si>
    <t>投标报价(7+10+11)=12</t>
  </si>
  <si>
    <t>工程量清单表</t>
  </si>
  <si>
    <t>标段: 铜梁区永嘉镇2025年森林防火通道维修项目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</si>
  <si>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</si>
  <si>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</si>
  <si>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</si>
  <si>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</si>
  <si>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</si>
  <si>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</si>
  <si>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</si>
  <si>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</si>
  <si>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</si>
  <si>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</si>
  <si>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</si>
  <si>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</si>
  <si>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按合同条款规定，提供建筑工程一切险及第三者责任险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</si>
  <si>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</si>
  <si>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</si>
  <si>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</si>
  <si>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</si>
  <si>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</si>
  <si>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</si>
  <si>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</si>
  <si>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清单 第200章  路基</t>
  </si>
  <si>
    <t>207</t>
  </si>
  <si>
    <t>坡面排水</t>
  </si>
  <si>
    <t>207-1</t>
  </si>
  <si>
    <t>土边沟</t>
  </si>
  <si>
    <t>挖沟槽（坑）土石方（含清表、清淤、砍伐树木、挖除竹子等，开挖、爆破、解小、机械凿打、场内转运、一般回填、余方（借方）外运2公里内等全部工作内容，亦包含建设工程一般风险费等所有费用，工程量按开挖量计。）</t>
  </si>
  <si>
    <t>m3</t>
  </si>
  <si>
    <t>60.800</t>
  </si>
  <si>
    <t>203</t>
  </si>
  <si>
    <t>挖方路基</t>
  </si>
  <si>
    <t>203-1</t>
  </si>
  <si>
    <t>路基挖方</t>
  </si>
  <si>
    <t>挖路基土石方（含清表、清淤、砍伐树木、挖除竹子等，开挖、爆破、解小、机械凿打、场内转运、一般回填、余方（借方）外运2公里内等全部工作内容，亦包含建设工程一般风险费等所有费用，工程量按开挖量计。）</t>
  </si>
  <si>
    <t>736.000</t>
  </si>
  <si>
    <t>清单 第400章  桥梁、涵洞</t>
  </si>
  <si>
    <t>404</t>
  </si>
  <si>
    <t>基坑开挖及回填</t>
  </si>
  <si>
    <t>挖沟槽（坑）土石方（含清表、清淤、砍伐树木、挖除竹子等，开挖、爆破、解小、机械凿打、场内转运、碎石土回填、一般回填、余方（借方）外运2公里内等全部工作内容，亦包含建设工程一般风险费等所有费用，工程量按开挖量计。）</t>
  </si>
  <si>
    <t>151.100</t>
  </si>
  <si>
    <t>413</t>
  </si>
  <si>
    <t>砌石工程</t>
  </si>
  <si>
    <t>413-1</t>
  </si>
  <si>
    <t>浆砌片石</t>
  </si>
  <si>
    <t>M7.5浆砌片石涵洞洞口、锥坡及基础</t>
  </si>
  <si>
    <t>35.900</t>
  </si>
  <si>
    <t>419</t>
  </si>
  <si>
    <t>圆管涵及倒虹吸管涵</t>
  </si>
  <si>
    <t>419-1</t>
  </si>
  <si>
    <t>单孔钢筋混凝土圆管涵</t>
  </si>
  <si>
    <t>单孔钢筋混凝土圆管涵Φ500（含制安、运输、洞身工程等，不含洞口、土石方、台背回填工程）</t>
  </si>
  <si>
    <t>m</t>
  </si>
  <si>
    <t>8.000</t>
  </si>
  <si>
    <t>-b</t>
  </si>
  <si>
    <t>单孔钢筋混凝土圆管涵Φ1000（含制安、运输、洞身工程等，不含洞口、土石方、台背回填工程）</t>
  </si>
  <si>
    <t>4.000</t>
  </si>
  <si>
    <t>560.000</t>
  </si>
  <si>
    <t>38.000</t>
  </si>
  <si>
    <t>清单  第 4 章合计   人民币</t>
  </si>
  <si>
    <t>675.000</t>
  </si>
  <si>
    <t>204</t>
  </si>
  <si>
    <t>填方路基</t>
  </si>
  <si>
    <t>204-1</t>
  </si>
  <si>
    <t>路基填筑(包括填前压实)</t>
  </si>
  <si>
    <t>-c</t>
  </si>
  <si>
    <t>回填土石方碾压（达到规范压实度）</t>
  </si>
  <si>
    <t>150.000</t>
  </si>
  <si>
    <t>90.300</t>
  </si>
  <si>
    <t>209</t>
  </si>
  <si>
    <t>挡土墙</t>
  </si>
  <si>
    <t>209-3</t>
  </si>
  <si>
    <t>砌体挡土墙</t>
  </si>
  <si>
    <t>M7.5浆砌片石路肩墙（含土石方开挖回填、片石挡墙、泄水孔、滤层、土工布等）</t>
  </si>
  <si>
    <t>35.600</t>
  </si>
  <si>
    <t>57.600</t>
  </si>
  <si>
    <t>48.400</t>
  </si>
  <si>
    <t>24.000</t>
  </si>
  <si>
    <t>清单  第 5 章合计   人民币</t>
  </si>
  <si>
    <t>728.000</t>
  </si>
  <si>
    <t>挖沟槽（坑）土石方（含清表清杂、淤泥等，开挖、爆破、解小、机械凿打、场内转运、回填压实、余方（借方）外运2公里内等全部工作内容，亦包含建设工程一般风险费等所有费用，工程量按开挖量计。）</t>
  </si>
  <si>
    <t>71.300</t>
  </si>
  <si>
    <t>76.800</t>
  </si>
  <si>
    <t>64.700</t>
  </si>
  <si>
    <t>32.000</t>
  </si>
  <si>
    <t>704.000</t>
  </si>
  <si>
    <t>72.200</t>
  </si>
  <si>
    <t>28.800</t>
  </si>
  <si>
    <t>24.200</t>
  </si>
  <si>
    <t>12.000</t>
  </si>
  <si>
    <t>清单  第 15 章合计   人民币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</si>
</sst>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1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1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</cellStyleXfs>
  <cellXfs count="29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right" shrinkToFit="1"/>
    </xf>
    <xf numFmtId="0" fontId="2" fillId="0" borderId="7" xfId="0" applyFont="1" applyBorder="1" applyAlignment="1">
      <alignment horizontal="right" shrinkToFit="1"/>
    </xf>
    <xf numFmtId="0" fontId="2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176" fontId="2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right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14" sqref="I14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18" t="s">
        <v>2</v>
      </c>
      <c r="B3" s="19" t="s">
        <v>3</v>
      </c>
      <c r="C3" s="19" t="s">
        <v>4</v>
      </c>
      <c r="D3" s="19"/>
      <c r="E3" s="20" t="s">
        <v>5</v>
      </c>
    </row>
    <row r="4" ht="27.1" customHeight="1" spans="1:5">
      <c r="A4" s="21" t="s">
        <v>6</v>
      </c>
      <c r="B4" s="22" t="s">
        <v>7</v>
      </c>
      <c r="C4" s="22" t="s">
        <v>8</v>
      </c>
      <c r="D4" s="22"/>
      <c r="E4" s="23">
        <f>'【5.1】工程量清单表(2位小数)'!C10</f>
        <v>2190.548</v>
      </c>
    </row>
    <row r="5" ht="27.1" customHeight="1" spans="1:5">
      <c r="A5" s="21" t="s">
        <v>9</v>
      </c>
      <c r="B5" s="22"/>
      <c r="C5" s="22" t="s">
        <v>10</v>
      </c>
      <c r="D5" s="22"/>
      <c r="E5" s="23">
        <f>'【5.1】工程量清单表(2位小数)'!C35</f>
        <v>35457.39625</v>
      </c>
    </row>
    <row r="6" ht="27.1" customHeight="1" spans="1:5">
      <c r="A6" s="21" t="s">
        <v>11</v>
      </c>
      <c r="B6" s="22" t="s">
        <v>12</v>
      </c>
      <c r="C6" s="22" t="s">
        <v>13</v>
      </c>
      <c r="D6" s="22"/>
      <c r="E6" s="23">
        <f>'【5.1】工程量清单表(2位小数)'!C49</f>
        <v>8314.4</v>
      </c>
    </row>
    <row r="7" ht="27.1" customHeight="1" spans="1:5">
      <c r="A7" s="21" t="s">
        <v>12</v>
      </c>
      <c r="B7" s="22" t="s">
        <v>14</v>
      </c>
      <c r="C7" s="22" t="s">
        <v>15</v>
      </c>
      <c r="D7" s="22"/>
      <c r="E7" s="23">
        <f>'【5.1】工程量清单表(2位小数)'!C78</f>
        <v>55072.5944</v>
      </c>
    </row>
    <row r="8" ht="27.1" customHeight="1" spans="1:5">
      <c r="A8" s="21" t="s">
        <v>14</v>
      </c>
      <c r="B8" s="22" t="s">
        <v>12</v>
      </c>
      <c r="C8" s="22" t="s">
        <v>16</v>
      </c>
      <c r="D8" s="22"/>
      <c r="E8" s="23">
        <f>'【5.1】工程量清单表(2位小数)'!C101</f>
        <v>51650.75425</v>
      </c>
    </row>
    <row r="9" ht="27.1" customHeight="1" spans="1:5">
      <c r="A9" s="21" t="s">
        <v>17</v>
      </c>
      <c r="B9" s="22" t="s">
        <v>18</v>
      </c>
      <c r="C9" s="22" t="s">
        <v>19</v>
      </c>
      <c r="D9" s="22"/>
      <c r="E9" s="23">
        <f>'【5.1】工程量清单表(2位小数)'!C125</f>
        <v>26105.5155</v>
      </c>
    </row>
    <row r="10" ht="27.85" customHeight="1" spans="1:5">
      <c r="A10" s="21" t="s">
        <v>20</v>
      </c>
      <c r="B10" s="21" t="s">
        <v>21</v>
      </c>
      <c r="C10" s="21"/>
      <c r="D10" s="21"/>
      <c r="E10" s="23">
        <f>SUM(E4:E9)</f>
        <v>178791.2084</v>
      </c>
    </row>
    <row r="11" ht="27.85" customHeight="1" spans="1:5">
      <c r="A11" s="21" t="s">
        <v>22</v>
      </c>
      <c r="B11" s="24" t="s">
        <v>23</v>
      </c>
      <c r="C11" s="24"/>
      <c r="D11" s="24"/>
      <c r="E11" s="25"/>
    </row>
    <row r="12" ht="27.85" customHeight="1" spans="1:5">
      <c r="A12" s="21" t="s">
        <v>24</v>
      </c>
      <c r="B12" s="26" t="s">
        <v>25</v>
      </c>
      <c r="C12" s="26"/>
      <c r="D12" s="26"/>
      <c r="E12" s="23">
        <f>E10</f>
        <v>178791.2084</v>
      </c>
    </row>
    <row r="13" ht="27.1" customHeight="1" spans="1:5">
      <c r="A13" s="21" t="s">
        <v>26</v>
      </c>
      <c r="B13" s="24" t="s">
        <v>27</v>
      </c>
      <c r="C13" s="24"/>
      <c r="D13" s="24"/>
      <c r="E13" s="23"/>
    </row>
    <row r="14" ht="27.85" customHeight="1" spans="1:5">
      <c r="A14" s="21" t="s">
        <v>28</v>
      </c>
      <c r="B14" s="24" t="s">
        <v>29</v>
      </c>
      <c r="C14" s="24"/>
      <c r="D14" s="24"/>
      <c r="E14" s="23"/>
    </row>
    <row r="15" ht="27.85" customHeight="1" spans="1:5">
      <c r="A15" s="13" t="s">
        <v>30</v>
      </c>
      <c r="B15" s="27" t="s">
        <v>31</v>
      </c>
      <c r="C15" s="27"/>
      <c r="D15" s="27"/>
      <c r="E15" s="28">
        <f>E12</f>
        <v>178791.2084</v>
      </c>
    </row>
  </sheetData>
  <mergeCells count="15">
    <mergeCell ref="A1:E1"/>
    <mergeCell ref="A2:C2"/>
    <mergeCell ref="C3:D3"/>
    <mergeCell ref="C4:D4"/>
    <mergeCell ref="C5:D5"/>
    <mergeCell ref="C6:D6"/>
    <mergeCell ref="C7:D7"/>
    <mergeCell ref="C8:D8"/>
    <mergeCell ref="C9:D9"/>
    <mergeCell ref="B10:D10"/>
    <mergeCell ref="B11:D11"/>
    <mergeCell ref="B12:D12"/>
    <mergeCell ref="B13:D13"/>
    <mergeCell ref="B14:D14"/>
    <mergeCell ref="B15:D15"/>
  </mergeCells>
  <pageMargins left="0.98" right="0.12" top="0.315" bottom="0.315" header="0" footer="0"/>
  <pageSetup paperSize="9" fitToWidth="0" fitToHeight="0" orientation="portrait"/>
  <headerFooter alignWithMargins="0"/>
  <ignoredErrors>
    <ignoredError sqref="E11 E13:E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opLeftCell="A46" workbookViewId="0">
      <selection activeCell="H84" sqref="H84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32</v>
      </c>
      <c r="B1" s="1"/>
      <c r="C1" s="1"/>
      <c r="D1" s="1"/>
      <c r="E1" s="1"/>
      <c r="F1" s="1"/>
    </row>
    <row r="2" ht="16.85" customHeight="1" spans="1:6">
      <c r="A2" s="2" t="s">
        <v>33</v>
      </c>
      <c r="B2" s="2"/>
      <c r="C2" s="2"/>
      <c r="D2" s="2"/>
      <c r="E2" s="2" t="s">
        <v>34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6" t="s">
        <v>40</v>
      </c>
    </row>
    <row r="5" ht="16.1" customHeight="1" spans="1:6">
      <c r="A5" s="7" t="s">
        <v>41</v>
      </c>
      <c r="B5" s="8" t="s">
        <v>42</v>
      </c>
      <c r="C5" s="9"/>
      <c r="D5" s="10"/>
      <c r="E5" s="10"/>
      <c r="F5" s="11"/>
    </row>
    <row r="6" ht="16.1" customHeight="1" spans="1:6">
      <c r="A6" s="7" t="s">
        <v>43</v>
      </c>
      <c r="B6" s="8" t="s">
        <v>44</v>
      </c>
      <c r="C6" s="9"/>
      <c r="D6" s="10"/>
      <c r="E6" s="10"/>
      <c r="F6" s="11"/>
    </row>
    <row r="7" ht="16.1" customHeight="1" spans="1:6">
      <c r="A7" s="7" t="s">
        <v>45</v>
      </c>
      <c r="B7" s="8" t="s">
        <v>46</v>
      </c>
      <c r="C7" s="9" t="s">
        <v>47</v>
      </c>
      <c r="D7" s="10" t="s">
        <v>48</v>
      </c>
      <c r="E7" s="12">
        <f>485.44*(0.95)</f>
        <v>461.168</v>
      </c>
      <c r="F7" s="11">
        <f>D7*E7</f>
        <v>461.168</v>
      </c>
    </row>
    <row r="8" ht="16.1" customHeight="1" spans="1:6">
      <c r="A8" s="7" t="s">
        <v>49</v>
      </c>
      <c r="B8" s="8" t="s">
        <v>50</v>
      </c>
      <c r="C8" s="9"/>
      <c r="D8" s="10"/>
      <c r="E8" s="10"/>
      <c r="F8" s="11"/>
    </row>
    <row r="9" ht="16.1" customHeight="1" spans="1:6">
      <c r="A9" s="7" t="s">
        <v>51</v>
      </c>
      <c r="B9" s="8" t="s">
        <v>52</v>
      </c>
      <c r="C9" s="9" t="s">
        <v>47</v>
      </c>
      <c r="D9" s="10" t="s">
        <v>48</v>
      </c>
      <c r="E9" s="12">
        <f>1820.4*(0.95)</f>
        <v>1729.38</v>
      </c>
      <c r="F9" s="11">
        <f>E9*D9</f>
        <v>1729.38</v>
      </c>
    </row>
    <row r="10" ht="32.95" customHeight="1" spans="1:6">
      <c r="A10" s="13"/>
      <c r="B10" s="14" t="s">
        <v>53</v>
      </c>
      <c r="C10" s="15">
        <f>F7+F9</f>
        <v>2190.548</v>
      </c>
      <c r="D10" s="15"/>
      <c r="E10" s="13"/>
      <c r="F10" s="13"/>
    </row>
    <row r="11" ht="16.1" customHeight="1" spans="1:6">
      <c r="A11" s="2"/>
      <c r="B11" s="2"/>
      <c r="C11" s="2"/>
      <c r="D11" s="2"/>
      <c r="E11" s="2"/>
      <c r="F11" s="2"/>
    </row>
    <row r="12" ht="16.85" customHeight="1" spans="1:6">
      <c r="A12" s="2"/>
      <c r="B12" s="2"/>
      <c r="C12" s="2"/>
      <c r="D12" s="2"/>
      <c r="E12" s="2"/>
      <c r="F12" s="2"/>
    </row>
    <row r="13" ht="19.55" customHeight="1"/>
    <row r="14" ht="32.95" customHeight="1" spans="1:6">
      <c r="A14" s="1" t="s">
        <v>32</v>
      </c>
      <c r="B14" s="1"/>
      <c r="C14" s="1"/>
      <c r="D14" s="1"/>
      <c r="E14" s="1"/>
      <c r="F14" s="1"/>
    </row>
    <row r="15" ht="16.85" customHeight="1" spans="1:6">
      <c r="A15" s="2" t="s">
        <v>33</v>
      </c>
      <c r="B15" s="2"/>
      <c r="C15" s="2"/>
      <c r="D15" s="2"/>
      <c r="E15" s="2" t="s">
        <v>34</v>
      </c>
      <c r="F15" s="2"/>
    </row>
    <row r="16" ht="32.95" customHeight="1" spans="1:6">
      <c r="A16" s="3" t="s">
        <v>10</v>
      </c>
      <c r="B16" s="3"/>
      <c r="C16" s="3"/>
      <c r="D16" s="3"/>
      <c r="E16" s="3"/>
      <c r="F16" s="3"/>
    </row>
    <row r="17" ht="16.85" customHeight="1" spans="1:6">
      <c r="A17" s="4" t="s">
        <v>35</v>
      </c>
      <c r="B17" s="5" t="s">
        <v>36</v>
      </c>
      <c r="C17" s="5" t="s">
        <v>37</v>
      </c>
      <c r="D17" s="5" t="s">
        <v>38</v>
      </c>
      <c r="E17" s="5" t="s">
        <v>39</v>
      </c>
      <c r="F17" s="6" t="s">
        <v>40</v>
      </c>
    </row>
    <row r="18" ht="16.1" customHeight="1" spans="1:6">
      <c r="A18" s="7"/>
      <c r="B18" s="8" t="s">
        <v>54</v>
      </c>
      <c r="C18" s="9"/>
      <c r="D18" s="10"/>
      <c r="E18" s="10"/>
      <c r="F18" s="11"/>
    </row>
    <row r="19" ht="16.1" customHeight="1" spans="1:6">
      <c r="A19" s="7" t="s">
        <v>55</v>
      </c>
      <c r="B19" s="8" t="s">
        <v>56</v>
      </c>
      <c r="C19" s="9"/>
      <c r="D19" s="10"/>
      <c r="E19" s="10"/>
      <c r="F19" s="11"/>
    </row>
    <row r="20" ht="16.1" customHeight="1" spans="1:6">
      <c r="A20" s="7" t="s">
        <v>57</v>
      </c>
      <c r="B20" s="8" t="s">
        <v>58</v>
      </c>
      <c r="C20" s="9"/>
      <c r="D20" s="10"/>
      <c r="E20" s="10"/>
      <c r="F20" s="11"/>
    </row>
    <row r="21" ht="16.1" customHeight="1" spans="1:6">
      <c r="A21" s="7" t="s">
        <v>45</v>
      </c>
      <c r="B21" s="8" t="s">
        <v>59</v>
      </c>
      <c r="C21" s="9" t="s">
        <v>60</v>
      </c>
      <c r="D21" s="10" t="s">
        <v>61</v>
      </c>
      <c r="E21" s="12">
        <f>24*(0.95)</f>
        <v>22.8</v>
      </c>
      <c r="F21" s="16">
        <f>D21*E21</f>
        <v>1386.24</v>
      </c>
    </row>
    <row r="22" ht="16.1" customHeight="1" spans="1:6">
      <c r="A22" s="7" t="s">
        <v>62</v>
      </c>
      <c r="B22" s="8" t="s">
        <v>63</v>
      </c>
      <c r="C22" s="9"/>
      <c r="D22" s="10"/>
      <c r="E22" s="10"/>
      <c r="F22" s="16"/>
    </row>
    <row r="23" ht="16.1" customHeight="1" spans="1:6">
      <c r="A23" s="7" t="s">
        <v>64</v>
      </c>
      <c r="B23" s="8" t="s">
        <v>65</v>
      </c>
      <c r="C23" s="9"/>
      <c r="D23" s="10"/>
      <c r="E23" s="10"/>
      <c r="F23" s="16"/>
    </row>
    <row r="24" ht="16.1" customHeight="1" spans="1:6">
      <c r="A24" s="7" t="s">
        <v>45</v>
      </c>
      <c r="B24" s="8" t="s">
        <v>66</v>
      </c>
      <c r="C24" s="9" t="s">
        <v>60</v>
      </c>
      <c r="D24" s="10" t="s">
        <v>67</v>
      </c>
      <c r="E24" s="12">
        <f>14*(0.95)</f>
        <v>13.3</v>
      </c>
      <c r="F24" s="16">
        <f>D24*E24</f>
        <v>9788.8</v>
      </c>
    </row>
    <row r="25" ht="16.1" customHeight="1" spans="1:6">
      <c r="A25" s="7"/>
      <c r="B25" s="8" t="s">
        <v>68</v>
      </c>
      <c r="C25" s="9"/>
      <c r="D25" s="10"/>
      <c r="E25" s="10"/>
      <c r="F25" s="16"/>
    </row>
    <row r="26" ht="16.1" customHeight="1" spans="1:6">
      <c r="A26" s="7" t="s">
        <v>69</v>
      </c>
      <c r="B26" s="8" t="s">
        <v>70</v>
      </c>
      <c r="C26" s="9"/>
      <c r="D26" s="10"/>
      <c r="E26" s="10"/>
      <c r="F26" s="16"/>
    </row>
    <row r="27" ht="16.1" customHeight="1" spans="1:6">
      <c r="A27" s="7" t="s">
        <v>45</v>
      </c>
      <c r="B27" s="8" t="s">
        <v>71</v>
      </c>
      <c r="C27" s="9" t="s">
        <v>60</v>
      </c>
      <c r="D27" s="10" t="s">
        <v>72</v>
      </c>
      <c r="E27" s="12">
        <f>24*(0.95)</f>
        <v>22.8</v>
      </c>
      <c r="F27" s="16">
        <f>D27*E27</f>
        <v>3445.08</v>
      </c>
    </row>
    <row r="28" ht="16.1" customHeight="1" spans="1:6">
      <c r="A28" s="7" t="s">
        <v>73</v>
      </c>
      <c r="B28" s="8" t="s">
        <v>74</v>
      </c>
      <c r="C28" s="9"/>
      <c r="D28" s="10"/>
      <c r="E28" s="10"/>
      <c r="F28" s="16"/>
    </row>
    <row r="29" ht="16.1" customHeight="1" spans="1:6">
      <c r="A29" s="7" t="s">
        <v>75</v>
      </c>
      <c r="B29" s="8" t="s">
        <v>76</v>
      </c>
      <c r="C29" s="9"/>
      <c r="D29" s="10"/>
      <c r="E29" s="10"/>
      <c r="F29" s="16"/>
    </row>
    <row r="30" ht="16.1" customHeight="1" spans="1:6">
      <c r="A30" s="7" t="s">
        <v>45</v>
      </c>
      <c r="B30" s="8" t="s">
        <v>77</v>
      </c>
      <c r="C30" s="9" t="s">
        <v>60</v>
      </c>
      <c r="D30" s="10" t="s">
        <v>78</v>
      </c>
      <c r="E30" s="12">
        <f>314.65*(0.95)</f>
        <v>298.9175</v>
      </c>
      <c r="F30" s="16">
        <f>D30*E30</f>
        <v>10731.13825</v>
      </c>
    </row>
    <row r="31" ht="16.1" customHeight="1" spans="1:6">
      <c r="A31" s="7" t="s">
        <v>79</v>
      </c>
      <c r="B31" s="8" t="s">
        <v>80</v>
      </c>
      <c r="C31" s="9"/>
      <c r="D31" s="10"/>
      <c r="E31" s="10"/>
      <c r="F31" s="16"/>
    </row>
    <row r="32" ht="16.1" customHeight="1" spans="1:6">
      <c r="A32" s="7" t="s">
        <v>81</v>
      </c>
      <c r="B32" s="8" t="s">
        <v>82</v>
      </c>
      <c r="C32" s="9"/>
      <c r="D32" s="10"/>
      <c r="E32" s="10"/>
      <c r="F32" s="16"/>
    </row>
    <row r="33" ht="16.1" customHeight="1" spans="1:6">
      <c r="A33" s="7" t="s">
        <v>45</v>
      </c>
      <c r="B33" s="8" t="s">
        <v>83</v>
      </c>
      <c r="C33" s="9" t="s">
        <v>84</v>
      </c>
      <c r="D33" s="10" t="s">
        <v>85</v>
      </c>
      <c r="E33" s="12">
        <f>629.38*(0.95)</f>
        <v>597.911</v>
      </c>
      <c r="F33" s="16">
        <f>D33*E33</f>
        <v>4783.288</v>
      </c>
    </row>
    <row r="34" ht="16.1" customHeight="1" spans="1:6">
      <c r="A34" s="7" t="s">
        <v>86</v>
      </c>
      <c r="B34" s="8" t="s">
        <v>87</v>
      </c>
      <c r="C34" s="9" t="s">
        <v>84</v>
      </c>
      <c r="D34" s="10" t="s">
        <v>88</v>
      </c>
      <c r="E34" s="12">
        <f>1400.75*(0.95)</f>
        <v>1330.7125</v>
      </c>
      <c r="F34" s="16">
        <f>D34*E34</f>
        <v>5322.85</v>
      </c>
    </row>
    <row r="35" ht="32.95" customHeight="1" spans="1:6">
      <c r="A35" s="13"/>
      <c r="B35" s="14"/>
      <c r="C35" s="15">
        <f>SUM(F21:F34)</f>
        <v>35457.39625</v>
      </c>
      <c r="D35" s="15"/>
      <c r="E35" s="13"/>
      <c r="F35" s="13"/>
    </row>
    <row r="36" ht="16.1" customHeight="1" spans="1:6">
      <c r="A36" s="2"/>
      <c r="B36" s="2"/>
      <c r="C36" s="2"/>
      <c r="D36" s="2"/>
      <c r="E36" s="2"/>
      <c r="F36" s="2"/>
    </row>
    <row r="37" ht="16.85" customHeight="1" spans="1:6">
      <c r="A37" s="2"/>
      <c r="B37" s="2"/>
      <c r="C37" s="2"/>
      <c r="D37" s="2"/>
      <c r="E37" s="2"/>
      <c r="F37" s="2"/>
    </row>
    <row r="38" ht="32.95" customHeight="1" spans="1:6">
      <c r="A38" s="1" t="s">
        <v>32</v>
      </c>
      <c r="B38" s="1"/>
      <c r="C38" s="1"/>
      <c r="D38" s="1"/>
      <c r="E38" s="1"/>
      <c r="F38" s="1"/>
    </row>
    <row r="39" ht="16.85" customHeight="1" spans="1:6">
      <c r="A39" s="2" t="s">
        <v>33</v>
      </c>
      <c r="B39" s="2"/>
      <c r="C39" s="2"/>
      <c r="D39" s="2"/>
      <c r="E39" s="2" t="s">
        <v>34</v>
      </c>
      <c r="F39" s="2"/>
    </row>
    <row r="40" ht="32.95" customHeight="1" spans="1:6">
      <c r="A40" s="3" t="s">
        <v>13</v>
      </c>
      <c r="B40" s="3"/>
      <c r="C40" s="3"/>
      <c r="D40" s="3"/>
      <c r="E40" s="3"/>
      <c r="F40" s="3"/>
    </row>
    <row r="41" ht="16.85" customHeight="1" spans="1:6">
      <c r="A41" s="4" t="s">
        <v>35</v>
      </c>
      <c r="B41" s="5" t="s">
        <v>36</v>
      </c>
      <c r="C41" s="5" t="s">
        <v>37</v>
      </c>
      <c r="D41" s="5" t="s">
        <v>38</v>
      </c>
      <c r="E41" s="5" t="s">
        <v>39</v>
      </c>
      <c r="F41" s="6" t="s">
        <v>40</v>
      </c>
    </row>
    <row r="42" ht="16.1" customHeight="1" spans="1:6">
      <c r="A42" s="7"/>
      <c r="B42" s="8" t="s">
        <v>54</v>
      </c>
      <c r="C42" s="9"/>
      <c r="D42" s="10"/>
      <c r="E42" s="10"/>
      <c r="F42" s="11"/>
    </row>
    <row r="43" ht="16.1" customHeight="1" spans="1:6">
      <c r="A43" s="7" t="s">
        <v>62</v>
      </c>
      <c r="B43" s="8" t="s">
        <v>63</v>
      </c>
      <c r="C43" s="9"/>
      <c r="D43" s="10"/>
      <c r="E43" s="10"/>
      <c r="F43" s="11"/>
    </row>
    <row r="44" ht="16.1" customHeight="1" spans="1:6">
      <c r="A44" s="7" t="s">
        <v>64</v>
      </c>
      <c r="B44" s="8" t="s">
        <v>65</v>
      </c>
      <c r="C44" s="9"/>
      <c r="D44" s="10"/>
      <c r="E44" s="10"/>
      <c r="F44" s="11"/>
    </row>
    <row r="45" ht="16.1" customHeight="1" spans="1:6">
      <c r="A45" s="7" t="s">
        <v>45</v>
      </c>
      <c r="B45" s="8" t="s">
        <v>66</v>
      </c>
      <c r="C45" s="9" t="s">
        <v>60</v>
      </c>
      <c r="D45" s="10" t="s">
        <v>89</v>
      </c>
      <c r="E45" s="12">
        <f>14*(0.95)</f>
        <v>13.3</v>
      </c>
      <c r="F45" s="11">
        <f>D45*E45</f>
        <v>7448</v>
      </c>
    </row>
    <row r="46" ht="16.1" customHeight="1" spans="1:6">
      <c r="A46" s="7" t="s">
        <v>55</v>
      </c>
      <c r="B46" s="8" t="s">
        <v>56</v>
      </c>
      <c r="C46" s="9"/>
      <c r="D46" s="10"/>
      <c r="E46" s="10"/>
      <c r="F46" s="11"/>
    </row>
    <row r="47" ht="16.1" customHeight="1" spans="1:6">
      <c r="A47" s="7" t="s">
        <v>57</v>
      </c>
      <c r="B47" s="8" t="s">
        <v>58</v>
      </c>
      <c r="C47" s="9"/>
      <c r="D47" s="10"/>
      <c r="E47" s="10"/>
      <c r="F47" s="11"/>
    </row>
    <row r="48" ht="16.1" customHeight="1" spans="1:6">
      <c r="A48" s="7" t="s">
        <v>45</v>
      </c>
      <c r="B48" s="8" t="s">
        <v>59</v>
      </c>
      <c r="C48" s="9" t="s">
        <v>60</v>
      </c>
      <c r="D48" s="10" t="s">
        <v>90</v>
      </c>
      <c r="E48" s="12">
        <f>24*(0.95)</f>
        <v>22.8</v>
      </c>
      <c r="F48" s="11">
        <f>D48*E48</f>
        <v>866.4</v>
      </c>
    </row>
    <row r="49" ht="32.95" customHeight="1" spans="1:6">
      <c r="A49" s="13"/>
      <c r="B49" s="14" t="s">
        <v>91</v>
      </c>
      <c r="C49" s="17">
        <f>F45+F48</f>
        <v>8314.4</v>
      </c>
      <c r="D49" s="17"/>
      <c r="E49" s="13"/>
      <c r="F49" s="13"/>
    </row>
    <row r="50" ht="16.1" customHeight="1" spans="1:6">
      <c r="A50" s="2"/>
      <c r="B50" s="2"/>
      <c r="C50" s="2"/>
      <c r="D50" s="2"/>
      <c r="E50" s="2"/>
      <c r="F50" s="2"/>
    </row>
    <row r="51" ht="16.85" customHeight="1" spans="1:6">
      <c r="A51" s="2"/>
      <c r="B51" s="2"/>
      <c r="C51" s="2"/>
      <c r="D51" s="2"/>
      <c r="E51" s="2"/>
      <c r="F51" s="2"/>
    </row>
    <row r="52" ht="32.95" customHeight="1" spans="1:6">
      <c r="A52" s="1" t="s">
        <v>32</v>
      </c>
      <c r="B52" s="1"/>
      <c r="C52" s="1"/>
      <c r="D52" s="1"/>
      <c r="E52" s="1"/>
      <c r="F52" s="1"/>
    </row>
    <row r="53" ht="16.85" customHeight="1" spans="1:6">
      <c r="A53" s="2" t="s">
        <v>33</v>
      </c>
      <c r="B53" s="2"/>
      <c r="C53" s="2"/>
      <c r="D53" s="2"/>
      <c r="E53" s="2" t="s">
        <v>34</v>
      </c>
      <c r="F53" s="2"/>
    </row>
    <row r="54" ht="32.95" customHeight="1" spans="1:6">
      <c r="A54" s="3" t="s">
        <v>15</v>
      </c>
      <c r="B54" s="3"/>
      <c r="C54" s="3"/>
      <c r="D54" s="3"/>
      <c r="E54" s="3"/>
      <c r="F54" s="3"/>
    </row>
    <row r="55" ht="16.85" customHeight="1" spans="1:6">
      <c r="A55" s="4" t="s">
        <v>35</v>
      </c>
      <c r="B55" s="5" t="s">
        <v>36</v>
      </c>
      <c r="C55" s="5" t="s">
        <v>37</v>
      </c>
      <c r="D55" s="5" t="s">
        <v>38</v>
      </c>
      <c r="E55" s="5" t="s">
        <v>39</v>
      </c>
      <c r="F55" s="6" t="s">
        <v>40</v>
      </c>
    </row>
    <row r="56" ht="16.1" customHeight="1" spans="1:6">
      <c r="A56" s="7"/>
      <c r="B56" s="8" t="s">
        <v>54</v>
      </c>
      <c r="C56" s="9"/>
      <c r="D56" s="10"/>
      <c r="E56" s="10"/>
      <c r="F56" s="11"/>
    </row>
    <row r="57" ht="16.1" customHeight="1" spans="1:6">
      <c r="A57" s="7" t="s">
        <v>62</v>
      </c>
      <c r="B57" s="8" t="s">
        <v>63</v>
      </c>
      <c r="C57" s="9"/>
      <c r="D57" s="10"/>
      <c r="E57" s="10"/>
      <c r="F57" s="11"/>
    </row>
    <row r="58" ht="16.1" customHeight="1" spans="1:6">
      <c r="A58" s="7" t="s">
        <v>64</v>
      </c>
      <c r="B58" s="8" t="s">
        <v>65</v>
      </c>
      <c r="C58" s="9"/>
      <c r="D58" s="10"/>
      <c r="E58" s="10"/>
      <c r="F58" s="11"/>
    </row>
    <row r="59" ht="16.1" customHeight="1" spans="1:6">
      <c r="A59" s="7" t="s">
        <v>45</v>
      </c>
      <c r="B59" s="8" t="s">
        <v>66</v>
      </c>
      <c r="C59" s="9" t="s">
        <v>60</v>
      </c>
      <c r="D59" s="10" t="s">
        <v>92</v>
      </c>
      <c r="E59" s="12">
        <f>14*(0.95)</f>
        <v>13.3</v>
      </c>
      <c r="F59" s="16">
        <f>D59*E59</f>
        <v>8977.5</v>
      </c>
    </row>
    <row r="60" ht="16.1" customHeight="1" spans="1:6">
      <c r="A60" s="7" t="s">
        <v>93</v>
      </c>
      <c r="B60" s="8" t="s">
        <v>94</v>
      </c>
      <c r="C60" s="9"/>
      <c r="D60" s="10"/>
      <c r="E60" s="10"/>
      <c r="F60" s="16"/>
    </row>
    <row r="61" ht="16.1" customHeight="1" spans="1:6">
      <c r="A61" s="7" t="s">
        <v>95</v>
      </c>
      <c r="B61" s="8" t="s">
        <v>96</v>
      </c>
      <c r="C61" s="9"/>
      <c r="D61" s="10"/>
      <c r="E61" s="10"/>
      <c r="F61" s="16"/>
    </row>
    <row r="62" ht="16.1" customHeight="1" spans="1:6">
      <c r="A62" s="7" t="s">
        <v>97</v>
      </c>
      <c r="B62" s="8" t="s">
        <v>98</v>
      </c>
      <c r="C62" s="9" t="s">
        <v>60</v>
      </c>
      <c r="D62" s="10" t="s">
        <v>99</v>
      </c>
      <c r="E62" s="12">
        <f>4.35*(0.95)</f>
        <v>4.1325</v>
      </c>
      <c r="F62" s="16">
        <f>D62*E62</f>
        <v>619.875</v>
      </c>
    </row>
    <row r="63" ht="16.1" customHeight="1" spans="1:6">
      <c r="A63" s="7" t="s">
        <v>55</v>
      </c>
      <c r="B63" s="8" t="s">
        <v>56</v>
      </c>
      <c r="C63" s="9"/>
      <c r="D63" s="10"/>
      <c r="E63" s="10"/>
      <c r="F63" s="16"/>
    </row>
    <row r="64" ht="16.1" customHeight="1" spans="1:6">
      <c r="A64" s="7" t="s">
        <v>57</v>
      </c>
      <c r="B64" s="8" t="s">
        <v>58</v>
      </c>
      <c r="C64" s="9"/>
      <c r="D64" s="10"/>
      <c r="E64" s="10"/>
      <c r="F64" s="16"/>
    </row>
    <row r="65" ht="16.1" customHeight="1" spans="1:6">
      <c r="A65" s="7" t="s">
        <v>45</v>
      </c>
      <c r="B65" s="8" t="s">
        <v>59</v>
      </c>
      <c r="C65" s="9" t="s">
        <v>60</v>
      </c>
      <c r="D65" s="10" t="s">
        <v>100</v>
      </c>
      <c r="E65" s="12">
        <f>24*(0.95)</f>
        <v>22.8</v>
      </c>
      <c r="F65" s="16">
        <f>D65*E65</f>
        <v>2058.84</v>
      </c>
    </row>
    <row r="66" ht="16.1" customHeight="1" spans="1:6">
      <c r="A66" s="7" t="s">
        <v>101</v>
      </c>
      <c r="B66" s="8" t="s">
        <v>102</v>
      </c>
      <c r="C66" s="9"/>
      <c r="D66" s="10"/>
      <c r="E66" s="10"/>
      <c r="F66" s="16"/>
    </row>
    <row r="67" ht="16.1" customHeight="1" spans="1:6">
      <c r="A67" s="7" t="s">
        <v>103</v>
      </c>
      <c r="B67" s="8" t="s">
        <v>104</v>
      </c>
      <c r="C67" s="9"/>
      <c r="D67" s="10"/>
      <c r="E67" s="10"/>
      <c r="F67" s="16"/>
    </row>
    <row r="68" ht="16.1" customHeight="1" spans="1:6">
      <c r="A68" s="7" t="s">
        <v>45</v>
      </c>
      <c r="B68" s="8" t="s">
        <v>105</v>
      </c>
      <c r="C68" s="9" t="s">
        <v>60</v>
      </c>
      <c r="D68" s="10" t="s">
        <v>106</v>
      </c>
      <c r="E68" s="12">
        <f>390.42*(0.95)</f>
        <v>370.899</v>
      </c>
      <c r="F68" s="16">
        <f>D68*E68</f>
        <v>13204.0044</v>
      </c>
    </row>
    <row r="69" ht="16.1" customHeight="1" spans="1:6">
      <c r="A69" s="7"/>
      <c r="B69" s="8" t="s">
        <v>68</v>
      </c>
      <c r="C69" s="9"/>
      <c r="D69" s="10"/>
      <c r="E69" s="10"/>
      <c r="F69" s="16"/>
    </row>
    <row r="70" ht="16.1" customHeight="1" spans="1:6">
      <c r="A70" s="7" t="s">
        <v>69</v>
      </c>
      <c r="B70" s="8" t="s">
        <v>70</v>
      </c>
      <c r="C70" s="9"/>
      <c r="D70" s="10"/>
      <c r="E70" s="10"/>
      <c r="F70" s="16"/>
    </row>
    <row r="71" ht="16.1" customHeight="1" spans="1:6">
      <c r="A71" s="7" t="s">
        <v>45</v>
      </c>
      <c r="B71" s="8" t="s">
        <v>71</v>
      </c>
      <c r="C71" s="9" t="s">
        <v>60</v>
      </c>
      <c r="D71" s="10" t="s">
        <v>107</v>
      </c>
      <c r="E71" s="12">
        <f>24*(0.95)</f>
        <v>22.8</v>
      </c>
      <c r="F71" s="16">
        <f>D71*E71</f>
        <v>1313.28</v>
      </c>
    </row>
    <row r="72" ht="16.1" customHeight="1" spans="1:6">
      <c r="A72" s="7" t="s">
        <v>73</v>
      </c>
      <c r="B72" s="8" t="s">
        <v>74</v>
      </c>
      <c r="C72" s="9"/>
      <c r="D72" s="10"/>
      <c r="E72" s="10"/>
      <c r="F72" s="16"/>
    </row>
    <row r="73" ht="16.1" customHeight="1" spans="1:6">
      <c r="A73" s="7" t="s">
        <v>75</v>
      </c>
      <c r="B73" s="8" t="s">
        <v>76</v>
      </c>
      <c r="C73" s="9"/>
      <c r="D73" s="10"/>
      <c r="E73" s="10"/>
      <c r="F73" s="16"/>
    </row>
    <row r="74" ht="16.1" customHeight="1" spans="1:6">
      <c r="A74" s="7" t="s">
        <v>45</v>
      </c>
      <c r="B74" s="8" t="s">
        <v>77</v>
      </c>
      <c r="C74" s="9" t="s">
        <v>60</v>
      </c>
      <c r="D74" s="10" t="s">
        <v>108</v>
      </c>
      <c r="E74" s="12">
        <f>314.65*(0.95)</f>
        <v>298.9175</v>
      </c>
      <c r="F74" s="16">
        <f>D74*E74</f>
        <v>14467.607</v>
      </c>
    </row>
    <row r="75" ht="16.1" customHeight="1" spans="1:6">
      <c r="A75" s="7" t="s">
        <v>79</v>
      </c>
      <c r="B75" s="8" t="s">
        <v>80</v>
      </c>
      <c r="C75" s="9"/>
      <c r="D75" s="10"/>
      <c r="E75" s="10"/>
      <c r="F75" s="16"/>
    </row>
    <row r="76" ht="16.1" customHeight="1" spans="1:6">
      <c r="A76" s="7" t="s">
        <v>81</v>
      </c>
      <c r="B76" s="8" t="s">
        <v>82</v>
      </c>
      <c r="C76" s="9"/>
      <c r="D76" s="10"/>
      <c r="E76" s="10"/>
      <c r="F76" s="16"/>
    </row>
    <row r="77" ht="16.1" customHeight="1" spans="1:6">
      <c r="A77" s="7" t="s">
        <v>45</v>
      </c>
      <c r="B77" s="8" t="s">
        <v>83</v>
      </c>
      <c r="C77" s="9" t="s">
        <v>84</v>
      </c>
      <c r="D77" s="10" t="s">
        <v>109</v>
      </c>
      <c r="E77" s="12">
        <f>632.96*(0.95)</f>
        <v>601.312</v>
      </c>
      <c r="F77" s="16">
        <f>D77*E77</f>
        <v>14431.488</v>
      </c>
    </row>
    <row r="78" ht="32.95" customHeight="1" spans="1:6">
      <c r="A78" s="13"/>
      <c r="B78" s="14" t="s">
        <v>110</v>
      </c>
      <c r="C78" s="15">
        <f>SUM(F59:F77)</f>
        <v>55072.5944</v>
      </c>
      <c r="D78" s="15"/>
      <c r="E78" s="13"/>
      <c r="F78" s="13"/>
    </row>
    <row r="79" ht="16.1" customHeight="1" spans="1:6">
      <c r="A79" s="2"/>
      <c r="B79" s="2"/>
      <c r="C79" s="2"/>
      <c r="D79" s="2"/>
      <c r="E79" s="2"/>
      <c r="F79" s="2"/>
    </row>
    <row r="80" ht="16.85" customHeight="1" spans="1:6">
      <c r="A80" s="2"/>
      <c r="B80" s="2"/>
      <c r="C80" s="2"/>
      <c r="D80" s="2"/>
      <c r="E80" s="2"/>
      <c r="F80" s="2"/>
    </row>
    <row r="81" ht="32.95" customHeight="1" spans="1:6">
      <c r="A81" s="1" t="s">
        <v>32</v>
      </c>
      <c r="B81" s="1"/>
      <c r="C81" s="1"/>
      <c r="D81" s="1"/>
      <c r="E81" s="1"/>
      <c r="F81" s="1"/>
    </row>
    <row r="82" ht="16.85" customHeight="1" spans="1:6">
      <c r="A82" s="2" t="s">
        <v>33</v>
      </c>
      <c r="B82" s="2"/>
      <c r="C82" s="2"/>
      <c r="D82" s="2"/>
      <c r="E82" s="2" t="s">
        <v>34</v>
      </c>
      <c r="F82" s="2"/>
    </row>
    <row r="83" ht="32.95" customHeight="1" spans="1:6">
      <c r="A83" s="3" t="s">
        <v>16</v>
      </c>
      <c r="B83" s="3"/>
      <c r="C83" s="3"/>
      <c r="D83" s="3"/>
      <c r="E83" s="3"/>
      <c r="F83" s="3"/>
    </row>
    <row r="84" ht="16.85" customHeight="1" spans="1:6">
      <c r="A84" s="4" t="s">
        <v>35</v>
      </c>
      <c r="B84" s="5" t="s">
        <v>36</v>
      </c>
      <c r="C84" s="5" t="s">
        <v>37</v>
      </c>
      <c r="D84" s="5" t="s">
        <v>38</v>
      </c>
      <c r="E84" s="5" t="s">
        <v>39</v>
      </c>
      <c r="F84" s="6" t="s">
        <v>40</v>
      </c>
    </row>
    <row r="85" ht="16.1" customHeight="1" spans="1:6">
      <c r="A85" s="7"/>
      <c r="B85" s="8" t="s">
        <v>54</v>
      </c>
      <c r="C85" s="9"/>
      <c r="D85" s="10"/>
      <c r="E85" s="10"/>
      <c r="F85" s="11"/>
    </row>
    <row r="86" ht="16.1" customHeight="1" spans="1:6">
      <c r="A86" s="7" t="s">
        <v>62</v>
      </c>
      <c r="B86" s="8" t="s">
        <v>63</v>
      </c>
      <c r="C86" s="9"/>
      <c r="D86" s="10"/>
      <c r="E86" s="10"/>
      <c r="F86" s="11"/>
    </row>
    <row r="87" ht="16.1" customHeight="1" spans="1:6">
      <c r="A87" s="7" t="s">
        <v>64</v>
      </c>
      <c r="B87" s="8" t="s">
        <v>65</v>
      </c>
      <c r="C87" s="9"/>
      <c r="D87" s="10"/>
      <c r="E87" s="10"/>
      <c r="F87" s="11"/>
    </row>
    <row r="88" ht="16.1" customHeight="1" spans="1:6">
      <c r="A88" s="7" t="s">
        <v>45</v>
      </c>
      <c r="B88" s="8" t="s">
        <v>66</v>
      </c>
      <c r="C88" s="9" t="s">
        <v>60</v>
      </c>
      <c r="D88" s="10" t="s">
        <v>111</v>
      </c>
      <c r="E88" s="12">
        <f>14*(0.95)</f>
        <v>13.3</v>
      </c>
      <c r="F88" s="11">
        <f>D88*E88</f>
        <v>9682.4</v>
      </c>
    </row>
    <row r="89" ht="16.1" customHeight="1" spans="1:6">
      <c r="A89" s="7" t="s">
        <v>55</v>
      </c>
      <c r="B89" s="8" t="s">
        <v>56</v>
      </c>
      <c r="C89" s="9"/>
      <c r="D89" s="10"/>
      <c r="E89" s="10"/>
      <c r="F89" s="11"/>
    </row>
    <row r="90" ht="16.1" customHeight="1" spans="1:6">
      <c r="A90" s="7" t="s">
        <v>57</v>
      </c>
      <c r="B90" s="8" t="s">
        <v>58</v>
      </c>
      <c r="C90" s="9"/>
      <c r="D90" s="10"/>
      <c r="E90" s="10"/>
      <c r="F90" s="11"/>
    </row>
    <row r="91" ht="16.1" customHeight="1" spans="1:6">
      <c r="A91" s="7" t="s">
        <v>45</v>
      </c>
      <c r="B91" s="8" t="s">
        <v>112</v>
      </c>
      <c r="C91" s="9" t="s">
        <v>60</v>
      </c>
      <c r="D91" s="10" t="s">
        <v>113</v>
      </c>
      <c r="E91" s="12">
        <f>24*(0.95)</f>
        <v>22.8</v>
      </c>
      <c r="F91" s="11">
        <f>D91*E91</f>
        <v>1625.64</v>
      </c>
    </row>
    <row r="92" ht="16.1" customHeight="1" spans="1:6">
      <c r="A92" s="7"/>
      <c r="B92" s="8" t="s">
        <v>68</v>
      </c>
      <c r="C92" s="9"/>
      <c r="D92" s="10"/>
      <c r="E92" s="10"/>
      <c r="F92" s="11"/>
    </row>
    <row r="93" ht="16.1" customHeight="1" spans="1:6">
      <c r="A93" s="7" t="s">
        <v>69</v>
      </c>
      <c r="B93" s="8" t="s">
        <v>70</v>
      </c>
      <c r="C93" s="9"/>
      <c r="D93" s="10"/>
      <c r="E93" s="10"/>
      <c r="F93" s="11"/>
    </row>
    <row r="94" ht="16.1" customHeight="1" spans="1:6">
      <c r="A94" s="7" t="s">
        <v>45</v>
      </c>
      <c r="B94" s="8" t="s">
        <v>71</v>
      </c>
      <c r="C94" s="9" t="s">
        <v>60</v>
      </c>
      <c r="D94" s="10" t="s">
        <v>114</v>
      </c>
      <c r="E94" s="12">
        <f>24*(0.95)</f>
        <v>22.8</v>
      </c>
      <c r="F94" s="11">
        <f>D94*E94</f>
        <v>1751.04</v>
      </c>
    </row>
    <row r="95" ht="16.1" customHeight="1" spans="1:6">
      <c r="A95" s="7" t="s">
        <v>73</v>
      </c>
      <c r="B95" s="8" t="s">
        <v>74</v>
      </c>
      <c r="C95" s="9"/>
      <c r="D95" s="10"/>
      <c r="E95" s="10"/>
      <c r="F95" s="11"/>
    </row>
    <row r="96" ht="16.1" customHeight="1" spans="1:6">
      <c r="A96" s="7" t="s">
        <v>75</v>
      </c>
      <c r="B96" s="8" t="s">
        <v>76</v>
      </c>
      <c r="C96" s="9"/>
      <c r="D96" s="10"/>
      <c r="E96" s="10"/>
      <c r="F96" s="11"/>
    </row>
    <row r="97" ht="16.1" customHeight="1" spans="1:6">
      <c r="A97" s="7" t="s">
        <v>45</v>
      </c>
      <c r="B97" s="8" t="s">
        <v>77</v>
      </c>
      <c r="C97" s="9" t="s">
        <v>60</v>
      </c>
      <c r="D97" s="10" t="s">
        <v>115</v>
      </c>
      <c r="E97" s="12">
        <f>314.65*(0.95)</f>
        <v>298.9175</v>
      </c>
      <c r="F97" s="16">
        <f>D97*E97</f>
        <v>19339.96225</v>
      </c>
    </row>
    <row r="98" ht="16.1" customHeight="1" spans="1:6">
      <c r="A98" s="7" t="s">
        <v>79</v>
      </c>
      <c r="B98" s="8" t="s">
        <v>80</v>
      </c>
      <c r="C98" s="9"/>
      <c r="D98" s="10"/>
      <c r="E98" s="10"/>
      <c r="F98" s="11"/>
    </row>
    <row r="99" ht="16.1" customHeight="1" spans="1:6">
      <c r="A99" s="7" t="s">
        <v>81</v>
      </c>
      <c r="B99" s="8" t="s">
        <v>82</v>
      </c>
      <c r="C99" s="9"/>
      <c r="D99" s="10"/>
      <c r="E99" s="10"/>
      <c r="F99" s="11"/>
    </row>
    <row r="100" ht="16.1" customHeight="1" spans="1:6">
      <c r="A100" s="7" t="s">
        <v>45</v>
      </c>
      <c r="B100" s="8" t="s">
        <v>83</v>
      </c>
      <c r="C100" s="9" t="s">
        <v>84</v>
      </c>
      <c r="D100" s="10" t="s">
        <v>116</v>
      </c>
      <c r="E100" s="12">
        <f>633.28*(0.95)</f>
        <v>601.616</v>
      </c>
      <c r="F100" s="16">
        <f>D100*E100</f>
        <v>19251.712</v>
      </c>
    </row>
    <row r="101" ht="32.95" customHeight="1" spans="1:6">
      <c r="A101" s="13"/>
      <c r="B101" s="14" t="s">
        <v>91</v>
      </c>
      <c r="C101" s="15">
        <f>SUM(F88:F100)</f>
        <v>51650.75425</v>
      </c>
      <c r="D101" s="15"/>
      <c r="E101" s="13"/>
      <c r="F101" s="13"/>
    </row>
    <row r="102" ht="16.1" customHeight="1" spans="1:6">
      <c r="A102" s="2"/>
      <c r="B102" s="2"/>
      <c r="C102" s="2"/>
      <c r="D102" s="2"/>
      <c r="E102" s="2"/>
      <c r="F102" s="2"/>
    </row>
    <row r="103" ht="16.85" customHeight="1" spans="1:6">
      <c r="A103" s="2"/>
      <c r="B103" s="2"/>
      <c r="C103" s="2"/>
      <c r="D103" s="2"/>
      <c r="E103" s="2"/>
      <c r="F103" s="2"/>
    </row>
    <row r="104" ht="32.95" customHeight="1" spans="1:6">
      <c r="A104" s="1" t="s">
        <v>32</v>
      </c>
      <c r="B104" s="1"/>
      <c r="C104" s="1"/>
      <c r="D104" s="1"/>
      <c r="E104" s="1"/>
      <c r="F104" s="1"/>
    </row>
    <row r="105" ht="16.85" customHeight="1" spans="1:6">
      <c r="A105" s="2" t="s">
        <v>33</v>
      </c>
      <c r="B105" s="2"/>
      <c r="C105" s="2"/>
      <c r="D105" s="2"/>
      <c r="E105" s="2" t="s">
        <v>34</v>
      </c>
      <c r="F105" s="2"/>
    </row>
    <row r="106" ht="32.95" customHeight="1" spans="1:6">
      <c r="A106" s="3" t="s">
        <v>19</v>
      </c>
      <c r="B106" s="3"/>
      <c r="C106" s="3"/>
      <c r="D106" s="3"/>
      <c r="E106" s="3"/>
      <c r="F106" s="3"/>
    </row>
    <row r="107" ht="16.85" customHeight="1" spans="1:6">
      <c r="A107" s="4" t="s">
        <v>35</v>
      </c>
      <c r="B107" s="5" t="s">
        <v>36</v>
      </c>
      <c r="C107" s="5" t="s">
        <v>37</v>
      </c>
      <c r="D107" s="5" t="s">
        <v>38</v>
      </c>
      <c r="E107" s="5" t="s">
        <v>39</v>
      </c>
      <c r="F107" s="6" t="s">
        <v>40</v>
      </c>
    </row>
    <row r="108" ht="16.1" customHeight="1" spans="1:6">
      <c r="A108" s="7"/>
      <c r="B108" s="8" t="s">
        <v>54</v>
      </c>
      <c r="C108" s="9"/>
      <c r="D108" s="10"/>
      <c r="E108" s="10"/>
      <c r="F108" s="11"/>
    </row>
    <row r="109" ht="16.1" customHeight="1" spans="1:6">
      <c r="A109" s="7" t="s">
        <v>62</v>
      </c>
      <c r="B109" s="8" t="s">
        <v>63</v>
      </c>
      <c r="C109" s="9"/>
      <c r="D109" s="10"/>
      <c r="E109" s="10"/>
      <c r="F109" s="11"/>
    </row>
    <row r="110" ht="16.1" customHeight="1" spans="1:6">
      <c r="A110" s="7" t="s">
        <v>64</v>
      </c>
      <c r="B110" s="8" t="s">
        <v>65</v>
      </c>
      <c r="C110" s="9"/>
      <c r="D110" s="10"/>
      <c r="E110" s="10"/>
      <c r="F110" s="11"/>
    </row>
    <row r="111" ht="16.1" customHeight="1" spans="1:6">
      <c r="A111" s="7" t="s">
        <v>45</v>
      </c>
      <c r="B111" s="8" t="s">
        <v>66</v>
      </c>
      <c r="C111" s="9" t="s">
        <v>60</v>
      </c>
      <c r="D111" s="10" t="s">
        <v>117</v>
      </c>
      <c r="E111" s="12">
        <f>14*(0.95)</f>
        <v>13.3</v>
      </c>
      <c r="F111" s="16">
        <f>D111*E111</f>
        <v>9363.2</v>
      </c>
    </row>
    <row r="112" ht="16.1" customHeight="1" spans="1:6">
      <c r="A112" s="7" t="s">
        <v>55</v>
      </c>
      <c r="B112" s="8" t="s">
        <v>56</v>
      </c>
      <c r="C112" s="9"/>
      <c r="D112" s="10"/>
      <c r="E112" s="10"/>
      <c r="F112" s="16"/>
    </row>
    <row r="113" ht="16.1" customHeight="1" spans="1:6">
      <c r="A113" s="7" t="s">
        <v>57</v>
      </c>
      <c r="B113" s="8" t="s">
        <v>58</v>
      </c>
      <c r="C113" s="9"/>
      <c r="D113" s="10"/>
      <c r="E113" s="10"/>
      <c r="F113" s="16"/>
    </row>
    <row r="114" ht="16.1" customHeight="1" spans="1:6">
      <c r="A114" s="7" t="s">
        <v>45</v>
      </c>
      <c r="B114" s="8" t="s">
        <v>59</v>
      </c>
      <c r="C114" s="9" t="s">
        <v>60</v>
      </c>
      <c r="D114" s="10" t="s">
        <v>118</v>
      </c>
      <c r="E114" s="12">
        <f>24*(0.95)</f>
        <v>22.8</v>
      </c>
      <c r="F114" s="16">
        <f>D114*E114</f>
        <v>1646.16</v>
      </c>
    </row>
    <row r="115" ht="16.1" customHeight="1" spans="1:6">
      <c r="A115" s="7"/>
      <c r="B115" s="8" t="s">
        <v>68</v>
      </c>
      <c r="C115" s="9"/>
      <c r="D115" s="10"/>
      <c r="E115" s="10"/>
      <c r="F115" s="16"/>
    </row>
    <row r="116" ht="16.1" customHeight="1" spans="1:6">
      <c r="A116" s="7" t="s">
        <v>69</v>
      </c>
      <c r="B116" s="8" t="s">
        <v>70</v>
      </c>
      <c r="C116" s="9"/>
      <c r="D116" s="10"/>
      <c r="E116" s="10"/>
      <c r="F116" s="16"/>
    </row>
    <row r="117" ht="16.1" customHeight="1" spans="1:6">
      <c r="A117" s="7" t="s">
        <v>45</v>
      </c>
      <c r="B117" s="8" t="s">
        <v>59</v>
      </c>
      <c r="C117" s="9" t="s">
        <v>60</v>
      </c>
      <c r="D117" s="10" t="s">
        <v>119</v>
      </c>
      <c r="E117" s="12">
        <f>24*(0.95)</f>
        <v>22.8</v>
      </c>
      <c r="F117" s="16">
        <f>D117*E117</f>
        <v>656.64</v>
      </c>
    </row>
    <row r="118" ht="16.1" customHeight="1" spans="1:6">
      <c r="A118" s="7" t="s">
        <v>73</v>
      </c>
      <c r="B118" s="8" t="s">
        <v>74</v>
      </c>
      <c r="C118" s="9"/>
      <c r="D118" s="10"/>
      <c r="E118" s="10"/>
      <c r="F118" s="16"/>
    </row>
    <row r="119" ht="16.1" customHeight="1" spans="1:6">
      <c r="A119" s="7" t="s">
        <v>75</v>
      </c>
      <c r="B119" s="8" t="s">
        <v>76</v>
      </c>
      <c r="C119" s="9"/>
      <c r="D119" s="10"/>
      <c r="E119" s="10"/>
      <c r="F119" s="16"/>
    </row>
    <row r="120" ht="16.1" customHeight="1" spans="1:6">
      <c r="A120" s="7" t="s">
        <v>45</v>
      </c>
      <c r="B120" s="8" t="s">
        <v>77</v>
      </c>
      <c r="C120" s="9" t="s">
        <v>60</v>
      </c>
      <c r="D120" s="10" t="s">
        <v>120</v>
      </c>
      <c r="E120" s="12">
        <f>314.65*(0.95)</f>
        <v>298.9175</v>
      </c>
      <c r="F120" s="16">
        <f>D120*E120</f>
        <v>7233.8035</v>
      </c>
    </row>
    <row r="121" ht="16.1" customHeight="1" spans="1:6">
      <c r="A121" s="7" t="s">
        <v>79</v>
      </c>
      <c r="B121" s="8" t="s">
        <v>80</v>
      </c>
      <c r="C121" s="9"/>
      <c r="D121" s="10"/>
      <c r="E121" s="10"/>
      <c r="F121" s="16"/>
    </row>
    <row r="122" ht="16.1" customHeight="1" spans="1:6">
      <c r="A122" s="7" t="s">
        <v>81</v>
      </c>
      <c r="B122" s="8" t="s">
        <v>82</v>
      </c>
      <c r="C122" s="9"/>
      <c r="D122" s="10"/>
      <c r="E122" s="10"/>
      <c r="F122" s="16"/>
    </row>
    <row r="123" ht="16.1" customHeight="1" spans="1:6">
      <c r="A123" s="7" t="s">
        <v>45</v>
      </c>
      <c r="B123" s="8" t="s">
        <v>83</v>
      </c>
      <c r="C123" s="9" t="s">
        <v>84</v>
      </c>
      <c r="D123" s="10" t="s">
        <v>121</v>
      </c>
      <c r="E123" s="12">
        <f>632.08*(0.95)</f>
        <v>600.476</v>
      </c>
      <c r="F123" s="16">
        <f>D123*E123</f>
        <v>7205.712</v>
      </c>
    </row>
    <row r="124" ht="16.1" customHeight="1" spans="1:6">
      <c r="A124" s="7"/>
      <c r="B124" s="8"/>
      <c r="C124" s="9"/>
      <c r="D124" s="10"/>
      <c r="E124" s="10"/>
      <c r="F124" s="11"/>
    </row>
    <row r="125" ht="32.95" customHeight="1" spans="1:6">
      <c r="A125" s="13"/>
      <c r="B125" s="14" t="s">
        <v>122</v>
      </c>
      <c r="C125" s="15">
        <f>SUM(F111:F123)</f>
        <v>26105.5155</v>
      </c>
      <c r="D125" s="15"/>
      <c r="E125" s="13"/>
      <c r="F125" s="13"/>
    </row>
    <row r="126" ht="16.1" customHeight="1" spans="1:6">
      <c r="A126" s="2"/>
      <c r="B126" s="2"/>
      <c r="C126" s="2"/>
      <c r="D126" s="2"/>
      <c r="E126" s="2"/>
      <c r="F126" s="2"/>
    </row>
    <row r="127" ht="16.85" customHeight="1" spans="1:6">
      <c r="A127" s="2"/>
      <c r="B127" s="2"/>
      <c r="C127" s="2"/>
      <c r="D127" s="2"/>
      <c r="E127" s="2"/>
      <c r="F127" s="2"/>
    </row>
  </sheetData>
  <mergeCells count="48">
    <mergeCell ref="A1:F1"/>
    <mergeCell ref="A2:D2"/>
    <mergeCell ref="E2:F2"/>
    <mergeCell ref="A3:F3"/>
    <mergeCell ref="C10:D10"/>
    <mergeCell ref="E10:F10"/>
    <mergeCell ref="A11:F11"/>
    <mergeCell ref="A12:F12"/>
    <mergeCell ref="A14:F14"/>
    <mergeCell ref="A15:D15"/>
    <mergeCell ref="E15:F15"/>
    <mergeCell ref="A16:F16"/>
    <mergeCell ref="C35:D35"/>
    <mergeCell ref="E35:F35"/>
    <mergeCell ref="A36:F36"/>
    <mergeCell ref="A37:F37"/>
    <mergeCell ref="A38:F38"/>
    <mergeCell ref="A39:D39"/>
    <mergeCell ref="E39:F39"/>
    <mergeCell ref="A40:F40"/>
    <mergeCell ref="C49:D49"/>
    <mergeCell ref="E49:F49"/>
    <mergeCell ref="A50:F50"/>
    <mergeCell ref="A51:F51"/>
    <mergeCell ref="A52:F52"/>
    <mergeCell ref="A53:D53"/>
    <mergeCell ref="E53:F53"/>
    <mergeCell ref="A54:F54"/>
    <mergeCell ref="C78:D78"/>
    <mergeCell ref="E78:F78"/>
    <mergeCell ref="A79:F79"/>
    <mergeCell ref="A80:F80"/>
    <mergeCell ref="A81:F81"/>
    <mergeCell ref="A82:D82"/>
    <mergeCell ref="E82:F82"/>
    <mergeCell ref="A83:F83"/>
    <mergeCell ref="C101:D101"/>
    <mergeCell ref="E101:F101"/>
    <mergeCell ref="A102:F102"/>
    <mergeCell ref="A103:F103"/>
    <mergeCell ref="A104:F104"/>
    <mergeCell ref="A105:D105"/>
    <mergeCell ref="E105:F105"/>
    <mergeCell ref="A106:F106"/>
    <mergeCell ref="C125:D125"/>
    <mergeCell ref="E125:F125"/>
    <mergeCell ref="A126:F126"/>
    <mergeCell ref="A127:F127"/>
  </mergeCells>
  <pageMargins left="0.98" right="0.12" top="0.315" bottom="0.315" header="0" footer="0"/>
  <pageSetup paperSize="9" fitToWidth="0" fitToHeight="0" orientation="portrait"/>
  <headerFooter alignWithMargins="0"/>
  <rowBreaks count="1" manualBreakCount="1">
    <brk id="13" max="16383" man="1"/>
  </rowBreaks>
  <ignoredErrors>
    <ignoredError sqref="D7:E7 D8:F8 D9:E9 D21:E21 D22:E34 D45:E45 D46:E48 D59:E59 D60:E77 D88:E88 D89:E100 D111:E111 D112:E123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苏坡man1395922180</cp:lastModifiedBy>
  <dcterms:created xsi:type="dcterms:W3CDTF">2025-09-16T06:32:00Z</dcterms:created>
  <dcterms:modified xsi:type="dcterms:W3CDTF">2025-10-09T08:21:52Z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D645834B228043D0B4BD1549A6C1311C_12</vt:lpwstr>
  </property>
  <property fmtid="{D5CDD505-2E9C-101B-9397-08002B2CF9AE}" pid="3" name="KSOProductBuildVer">
    <vt:lpwstr>2052-11.8.2.8506</vt:lpwstr>
  </property>
</Properties>
</file>